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Laura Vandeweghe\OneDrive - Vlaams Instituut Gezond Leven\1. Takenpakket\1. Methodieken\1. Snack &amp; Chill\05_Implementatie2021\Aanpassingen Docs 20192020\DOCS_VOOR_WEBSITE\"/>
    </mc:Choice>
  </mc:AlternateContent>
  <xr:revisionPtr revIDLastSave="411" documentId="10_ncr:100000_{28BB6EFF-DE22-4A39-848D-298DCAC477F9}" xr6:coauthVersionLast="45" xr6:coauthVersionMax="45" xr10:uidLastSave="{B5DBEF37-5CDA-48F2-9E34-AB8A53929E7B}"/>
  <bookViews>
    <workbookView xWindow="-28920" yWindow="15" windowWidth="29040" windowHeight="15840" activeTab="2" xr2:uid="{2FF1AE63-7725-491D-9298-3EE794ECB072}"/>
  </bookViews>
  <sheets>
    <sheet name="Wie wil meewerken" sheetId="3" r:id="rId1"/>
    <sheet name="Schema" sheetId="1" r:id="rId2"/>
    <sheet name="Fruit- en Groentekalender" sheetId="5" r:id="rId3"/>
    <sheet name="Portiegroottes" sheetId="8" r:id="rId4"/>
  </sheets>
  <definedNames>
    <definedName name="_xlnm.Print_Area" localSheetId="2">'Fruit- en Groentekalender'!$B$2:$J$53</definedName>
    <definedName name="_xlnm.Print_Area" localSheetId="3">Portiegroottes!$B$2:$G$33</definedName>
    <definedName name="_xlnm.Print_Area" localSheetId="1">Schema!$A$1:$Q$21</definedName>
    <definedName name="_xlnm.Print_Area" localSheetId="0">'Wie wil meewerken'!$A$1:$K$30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8" i="8" l="1"/>
  <c r="E28" i="8"/>
  <c r="F13" i="8"/>
  <c r="C13" i="8"/>
  <c r="F6" i="5" l="1"/>
  <c r="H6" i="5" l="1"/>
  <c r="F31" i="8"/>
  <c r="E31" i="8"/>
  <c r="G30" i="8"/>
  <c r="E30" i="8"/>
  <c r="F29" i="8"/>
  <c r="E29" i="8"/>
  <c r="F27" i="8"/>
  <c r="E27" i="8"/>
  <c r="F26" i="8"/>
  <c r="E26" i="8"/>
  <c r="E22" i="8"/>
  <c r="E21" i="8"/>
  <c r="E20" i="8"/>
  <c r="E19" i="8"/>
  <c r="F18" i="8"/>
  <c r="E18" i="8"/>
  <c r="E17" i="8"/>
  <c r="E16" i="8"/>
  <c r="E15" i="8"/>
  <c r="E14" i="8"/>
  <c r="E13" i="8"/>
  <c r="F12" i="8"/>
  <c r="E12" i="8"/>
  <c r="F11" i="8"/>
  <c r="C11" i="8"/>
  <c r="E11" i="8" s="1"/>
  <c r="C10" i="8"/>
  <c r="E10" i="8" s="1"/>
  <c r="E9" i="8"/>
  <c r="E8" i="8"/>
  <c r="F7" i="8"/>
  <c r="E7" i="8"/>
  <c r="E6" i="8"/>
  <c r="I7" i="5" l="1"/>
  <c r="I8" i="5"/>
  <c r="H7" i="5"/>
  <c r="I6" i="5"/>
  <c r="H8" i="5"/>
  <c r="F51" i="5"/>
  <c r="F48" i="5"/>
  <c r="F45" i="5"/>
  <c r="F42" i="5"/>
  <c r="F39" i="5"/>
  <c r="F36" i="5"/>
  <c r="F33" i="5"/>
  <c r="F30" i="5"/>
  <c r="F27" i="5"/>
  <c r="F24" i="5"/>
  <c r="F21" i="5"/>
  <c r="F18" i="5"/>
  <c r="F15" i="5"/>
  <c r="F12" i="5"/>
  <c r="F9" i="5"/>
  <c r="H47" i="5" l="1"/>
  <c r="H45" i="5"/>
  <c r="I47" i="5"/>
  <c r="I46" i="5"/>
  <c r="I45" i="5"/>
  <c r="H46" i="5"/>
  <c r="H49" i="5"/>
  <c r="H48" i="5"/>
  <c r="H50" i="5"/>
  <c r="I48" i="5"/>
  <c r="I50" i="5"/>
  <c r="I49" i="5"/>
  <c r="H36" i="5"/>
  <c r="H38" i="5"/>
  <c r="I36" i="5"/>
  <c r="I38" i="5"/>
  <c r="I37" i="5"/>
  <c r="H37" i="5"/>
  <c r="I28" i="5"/>
  <c r="H28" i="5"/>
  <c r="H27" i="5"/>
  <c r="H29" i="5"/>
  <c r="I29" i="5"/>
  <c r="I27" i="5"/>
  <c r="I31" i="5"/>
  <c r="I30" i="5"/>
  <c r="H31" i="5"/>
  <c r="H30" i="5"/>
  <c r="H32" i="5"/>
  <c r="I32" i="5"/>
  <c r="H34" i="5"/>
  <c r="H35" i="5"/>
  <c r="H33" i="5"/>
  <c r="I35" i="5"/>
  <c r="I33" i="5"/>
  <c r="I34" i="5"/>
  <c r="I40" i="5"/>
  <c r="H40" i="5"/>
  <c r="I39" i="5"/>
  <c r="H39" i="5"/>
  <c r="H41" i="5"/>
  <c r="I41" i="5"/>
  <c r="I21" i="5"/>
  <c r="I23" i="5"/>
  <c r="H23" i="5"/>
  <c r="H21" i="5"/>
  <c r="I22" i="5"/>
  <c r="H22" i="5"/>
  <c r="I26" i="5"/>
  <c r="H25" i="5"/>
  <c r="I25" i="5"/>
  <c r="H24" i="5"/>
  <c r="H26" i="5"/>
  <c r="I24" i="5"/>
  <c r="I53" i="5"/>
  <c r="I52" i="5"/>
  <c r="H53" i="5"/>
  <c r="I51" i="5"/>
  <c r="H52" i="5"/>
  <c r="H51" i="5"/>
  <c r="H10" i="5"/>
  <c r="I11" i="5"/>
  <c r="I10" i="5"/>
  <c r="H9" i="5"/>
  <c r="I9" i="5"/>
  <c r="H11" i="5"/>
  <c r="I12" i="5"/>
  <c r="H13" i="5"/>
  <c r="I14" i="5"/>
  <c r="I13" i="5"/>
  <c r="H14" i="5"/>
  <c r="H12" i="5"/>
  <c r="I15" i="5"/>
  <c r="H17" i="5"/>
  <c r="I17" i="5"/>
  <c r="J16" i="5"/>
  <c r="H15" i="5"/>
  <c r="I20" i="5"/>
  <c r="I18" i="5"/>
  <c r="H20" i="5"/>
  <c r="H19" i="5"/>
  <c r="H18" i="5"/>
  <c r="I19" i="5"/>
  <c r="H44" i="5"/>
  <c r="I44" i="5"/>
  <c r="I42" i="5"/>
  <c r="H43" i="5"/>
  <c r="I43" i="5"/>
  <c r="H42" i="5"/>
</calcChain>
</file>

<file path=xl/sharedStrings.xml><?xml version="1.0" encoding="utf-8"?>
<sst xmlns="http://schemas.openxmlformats.org/spreadsheetml/2006/main" count="195" uniqueCount="113">
  <si>
    <t>Week</t>
  </si>
  <si>
    <t>Op welke dag is de bar geopend?</t>
  </si>
  <si>
    <t>Datum</t>
  </si>
  <si>
    <t>Team Organisatie</t>
  </si>
  <si>
    <t>Naam</t>
  </si>
  <si>
    <t>E-mailadres</t>
  </si>
  <si>
    <t>Wanneer is de bar geopend?</t>
  </si>
  <si>
    <t>Wat wordt er aangeboden?</t>
  </si>
  <si>
    <t>Welk fruit of snackgroenten?</t>
  </si>
  <si>
    <t>Wie bemant de bar?</t>
  </si>
  <si>
    <t>Fruit en/of groenten</t>
  </si>
  <si>
    <t>Water (met een smaakje)</t>
  </si>
  <si>
    <t>Welk water met een smaakje?</t>
  </si>
  <si>
    <t>Fruit/groente 1</t>
  </si>
  <si>
    <t>Fruit/groente 2</t>
  </si>
  <si>
    <t>Fruit/groente 3</t>
  </si>
  <si>
    <t xml:space="preserve">Aroma </t>
  </si>
  <si>
    <t xml:space="preserve">Naam </t>
  </si>
  <si>
    <t>Afwas</t>
  </si>
  <si>
    <t>Het aanbod</t>
  </si>
  <si>
    <t>Fruit (alfabetisch)</t>
  </si>
  <si>
    <t>Appel</t>
  </si>
  <si>
    <t>Peer</t>
  </si>
  <si>
    <t>Aardbei</t>
  </si>
  <si>
    <t>Druiven</t>
  </si>
  <si>
    <t>Banaan</t>
  </si>
  <si>
    <t>Mango</t>
  </si>
  <si>
    <t>Nectarine</t>
  </si>
  <si>
    <t>Kerstomaat</t>
  </si>
  <si>
    <t>Wortel</t>
  </si>
  <si>
    <t>Komkommer</t>
  </si>
  <si>
    <t>Bloemkool</t>
  </si>
  <si>
    <t>Paprika</t>
  </si>
  <si>
    <t>Radijs</t>
  </si>
  <si>
    <t>Kiwi</t>
  </si>
  <si>
    <t>Mandarijn</t>
  </si>
  <si>
    <t>Sinaasappel</t>
  </si>
  <si>
    <t>Team Creatie</t>
  </si>
  <si>
    <t>1 middelgrote appel</t>
  </si>
  <si>
    <t>1 middelgrote peer</t>
  </si>
  <si>
    <t>Komt overeen met…</t>
  </si>
  <si>
    <t>1/2de paprika</t>
  </si>
  <si>
    <t>1/6de bloemkool</t>
  </si>
  <si>
    <t>10 kerstomaatjes</t>
  </si>
  <si>
    <t>1 middelgrote sinaasappel</t>
  </si>
  <si>
    <t>2 middelgrote mandarijnen</t>
  </si>
  <si>
    <t>1 middelgrote nectarine</t>
  </si>
  <si>
    <t>1 middelgrote banaan</t>
  </si>
  <si>
    <t>1 middelgrote kiwi</t>
  </si>
  <si>
    <t>Groenten (alfabetisch)</t>
  </si>
  <si>
    <t>Tijdens welke pauze?</t>
  </si>
  <si>
    <t>Aantal porties fruit/groenten</t>
  </si>
  <si>
    <t>Aantal porties smaakwater</t>
  </si>
  <si>
    <t>6 radijzen</t>
  </si>
  <si>
    <t>Aantal leerlingen:</t>
  </si>
  <si>
    <t>% leerlingen waarvoor je fruit/groenten koopt:</t>
  </si>
  <si>
    <t xml:space="preserve">Aantal leerlingen waarvoor je fruit/groenten koopt: </t>
  </si>
  <si>
    <t>Kg</t>
  </si>
  <si>
    <t>Stuks</t>
  </si>
  <si>
    <t>Tros</t>
  </si>
  <si>
    <t>Banaan (FT)</t>
  </si>
  <si>
    <t>Mango (FT)</t>
  </si>
  <si>
    <t>Framboos</t>
  </si>
  <si>
    <t>Braambes</t>
  </si>
  <si>
    <t>Druif</t>
  </si>
  <si>
    <t>Kers</t>
  </si>
  <si>
    <t>Perzik</t>
  </si>
  <si>
    <t>Blauwe bes</t>
  </si>
  <si>
    <t>Abrikoos</t>
  </si>
  <si>
    <t>Meloen</t>
  </si>
  <si>
    <t>Portiegrootte per persoon</t>
  </si>
  <si>
    <t>Eén derde van een portie per persoon</t>
  </si>
  <si>
    <t>9 middelgrote aardbeien</t>
  </si>
  <si>
    <t>2 abrikozen</t>
  </si>
  <si>
    <t>13 bessen</t>
  </si>
  <si>
    <t>5,6 grote braambessen</t>
  </si>
  <si>
    <t>14 middelgrote druiven</t>
  </si>
  <si>
    <t>10 kersen</t>
  </si>
  <si>
    <t>De helft van een middelgrote mango</t>
  </si>
  <si>
    <t>1/4de van een meloen</t>
  </si>
  <si>
    <t>1 middelgrote perzik</t>
  </si>
  <si>
    <t>/</t>
  </si>
  <si>
    <t>2 middelgrote wortels</t>
  </si>
  <si>
    <t>Wie snijdt het fruit/groenten?</t>
  </si>
  <si>
    <t>Hoeveelheden</t>
  </si>
  <si>
    <t>Voorbeeld Fruit- en groentekalender</t>
  </si>
  <si>
    <t>Ter informatie: portiegroottes</t>
  </si>
  <si>
    <t>Blauwe bes (als garnituur)</t>
  </si>
  <si>
    <t>Braambes (als garnituur)</t>
  </si>
  <si>
    <t xml:space="preserve">Eventuele schil en pitten zijn meegerekend in de gewichten in het Excel-bestand. </t>
  </si>
  <si>
    <t>Week …</t>
  </si>
  <si>
    <t>Fruit/
Groente</t>
  </si>
  <si>
    <t>Wie wil fruit/groenten snijden?</t>
  </si>
  <si>
    <t>Wie wil wel eens achter de bar staan?</t>
  </si>
  <si>
    <t>Week 1</t>
  </si>
  <si>
    <t>Week 2</t>
  </si>
  <si>
    <t>Week 3</t>
  </si>
  <si>
    <t>Week 4</t>
  </si>
  <si>
    <t>Week 5</t>
  </si>
  <si>
    <t>Week 6</t>
  </si>
  <si>
    <t>Week 7</t>
  </si>
  <si>
    <t>Week 8</t>
  </si>
  <si>
    <t>Week 9</t>
  </si>
  <si>
    <t>Week 10</t>
  </si>
  <si>
    <t>Week 11</t>
  </si>
  <si>
    <t>Week 12</t>
  </si>
  <si>
    <t>Week 13</t>
  </si>
  <si>
    <t>Week 14</t>
  </si>
  <si>
    <t>Week 15</t>
  </si>
  <si>
    <t>Week 16</t>
  </si>
  <si>
    <r>
      <t xml:space="preserve">*Noteer in de blauwe cel hoeveel leerlingen de mogelijkheid krijgen om fruit en groenten te kopen in de bar. Organiseer je het project voor de hele school? Noteer dan in de blauwe cel het totaal aantal leerlingen op school. Organiseer je het enkel voor de 2de graad? Noteer dan in de blauwe cel het aantal leerlingen die in de 2de graad zitten.
*Als je de blauwe cel ingevuld hebt, wordt automatisch berekend voor hoeveel leerlingen je best een portie koopt (zie kolom F). Voor elke week is dit een percentage van het leerlingenaantal (zie kolom E). Deze percentages en hoeveelheden zijn gebaseerd op de testfase van het project. 
</t>
    </r>
    <r>
      <rPr>
        <i/>
        <sz val="10"/>
        <color theme="1"/>
        <rFont val="Calibri"/>
        <family val="2"/>
        <scheme val="minor"/>
      </rPr>
      <t>Ter info: 
-het aantal fruit/groenten (kolom H, I en J) wordt als volgt berekend: per fruit/groente wordt het aantal porties vermenigvuldigd met een derde van een normale portie per persoon. De portiegroottes per fruit/groente vind je in tabblad "portiegroottes".</t>
    </r>
    <r>
      <rPr>
        <sz val="10"/>
        <color theme="1"/>
        <rFont val="Calibri"/>
        <family val="2"/>
        <scheme val="minor"/>
      </rPr>
      <t xml:space="preserve">
-</t>
    </r>
    <r>
      <rPr>
        <i/>
        <sz val="10"/>
        <color theme="1"/>
        <rFont val="Calibri"/>
        <family val="2"/>
        <scheme val="minor"/>
      </rPr>
      <t xml:space="preserve">de gekozen fruit/groenten in deze voorbeeldkalender zijn seizoensgebonden als je in februari start. Hou hiermee rekening als je op een ander moment begint! </t>
    </r>
  </si>
  <si>
    <t>25 frambozen</t>
  </si>
  <si>
    <t>1/3de komkommer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</si>
</sst>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11" x14ac:knownFonts="1">
    <font>
      <sz val="11"/>
      <color theme="1"/>
      <name val="Calibri"/>
      <family val="2"/>
      <scheme val="minor"/>
    </font>
    <font>
      <sz val="11"/>
      <color theme="1"/>
      <name val="Times New Roman"/>
      <family val="1"/>
    </font>
    <font>
      <b/>
      <sz val="10"/>
      <color theme="1"/>
      <name val="Calibri"/>
      <family val="2"/>
      <scheme val="minor"/>
    </font>
    <font>
      <sz val="10"/>
      <color theme="1"/>
      <name val="Calibri"/>
      <family val="2"/>
      <scheme val="minor"/>
    </font>
    <font>
      <i/>
      <sz val="10"/>
      <color theme="1"/>
      <name val="Calibri"/>
      <family val="2"/>
      <scheme val="minor"/>
    </font>
    <font>
      <sz val="13"/>
      <color theme="1"/>
      <name val="Calibri"/>
      <family val="2"/>
      <scheme val="minor"/>
    </font>
    <font>
      <sz val="11"/>
      <name val="Calibri"/>
      <family val="2"/>
      <scheme val="minor"/>
    </font>
    <font>
      <b/>
      <sz val="11"/>
      <color theme="1"/>
      <name val="Calibri"/>
      <family val="2"/>
      <scheme val="minor"/>
    </font>
    <font>
      <b/>
      <sz val="15"/>
      <color theme="1"/>
      <name val="Calibri"/>
      <family val="2"/>
      <scheme val="minor"/>
    </font>
    <font>
      <b/>
      <sz val="11"/>
      <color theme="1"/>
      <name val="Times New Roman"/>
      <family val="1"/>
    </font>
    <font>
      <b/>
      <sz val="13"/>
      <color theme="1"/>
      <name val="Times New Roman"/>
      <family val="1"/>
    </font>
  </fonts>
  <fills count="18">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5" tint="-0.249977111117893"/>
        <bgColor indexed="64"/>
      </patternFill>
    </fill>
    <fill>
      <patternFill patternType="solid">
        <fgColor rgb="FF00B0F0"/>
        <bgColor indexed="64"/>
      </patternFill>
    </fill>
    <fill>
      <patternFill patternType="solid">
        <fgColor theme="9"/>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2" tint="-0.249977111117893"/>
        <bgColor indexed="64"/>
      </patternFill>
    </fill>
    <fill>
      <patternFill patternType="solid">
        <fgColor theme="5" tint="0.39997558519241921"/>
        <bgColor indexed="64"/>
      </patternFill>
    </fill>
    <fill>
      <patternFill patternType="lightUp"/>
    </fill>
    <fill>
      <patternFill patternType="solid">
        <fgColor rgb="FFFFC000"/>
        <bgColor indexed="64"/>
      </patternFill>
    </fill>
  </fills>
  <borders count="40">
    <border>
      <left/>
      <right/>
      <top/>
      <bottom/>
      <diagonal/>
    </border>
    <border>
      <left/>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ck">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indexed="64"/>
      </top>
      <bottom/>
      <diagonal/>
    </border>
    <border>
      <left style="thick">
        <color auto="1"/>
      </left>
      <right style="thick">
        <color auto="1"/>
      </right>
      <top style="thick">
        <color auto="1"/>
      </top>
      <bottom style="thick">
        <color auto="1"/>
      </bottom>
      <diagonal/>
    </border>
    <border>
      <left style="thin">
        <color auto="1"/>
      </left>
      <right style="thin">
        <color indexed="64"/>
      </right>
      <top/>
      <bottom/>
      <diagonal/>
    </border>
    <border>
      <left style="thin">
        <color auto="1"/>
      </left>
      <right style="thin">
        <color indexed="64"/>
      </right>
      <top/>
      <bottom style="thin">
        <color auto="1"/>
      </bottom>
      <diagonal/>
    </border>
    <border>
      <left style="thin">
        <color indexed="64"/>
      </left>
      <right/>
      <top style="thin">
        <color auto="1"/>
      </top>
      <bottom style="thin">
        <color auto="1"/>
      </bottom>
      <diagonal/>
    </border>
    <border>
      <left/>
      <right/>
      <top style="thin">
        <color auto="1"/>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right style="thick">
        <color auto="1"/>
      </right>
      <top style="thin">
        <color auto="1"/>
      </top>
      <bottom style="thin">
        <color auto="1"/>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style="thin">
        <color auto="1"/>
      </bottom>
      <diagonal/>
    </border>
    <border>
      <left/>
      <right/>
      <top style="thick">
        <color indexed="64"/>
      </top>
      <bottom style="thin">
        <color auto="1"/>
      </bottom>
      <diagonal/>
    </border>
    <border>
      <left/>
      <right style="thick">
        <color indexed="64"/>
      </right>
      <top style="thick">
        <color indexed="64"/>
      </top>
      <bottom style="thin">
        <color auto="1"/>
      </bottom>
      <diagonal/>
    </border>
    <border>
      <left style="thick">
        <color indexed="64"/>
      </left>
      <right/>
      <top style="thin">
        <color auto="1"/>
      </top>
      <bottom style="thin">
        <color auto="1"/>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n">
        <color indexed="64"/>
      </left>
      <right style="thick">
        <color indexed="64"/>
      </right>
      <top style="thin">
        <color indexed="64"/>
      </top>
      <bottom/>
      <diagonal/>
    </border>
    <border>
      <left style="thin">
        <color auto="1"/>
      </left>
      <right style="thin">
        <color indexed="64"/>
      </right>
      <top/>
      <bottom style="thick">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right style="thin">
        <color auto="1"/>
      </right>
      <top style="thick">
        <color auto="1"/>
      </top>
      <bottom style="thin">
        <color auto="1"/>
      </bottom>
      <diagonal/>
    </border>
    <border>
      <left style="thin">
        <color auto="1"/>
      </left>
      <right style="thin">
        <color auto="1"/>
      </right>
      <top style="thick">
        <color auto="1"/>
      </top>
      <bottom/>
      <diagonal/>
    </border>
  </borders>
  <cellStyleXfs count="1">
    <xf numFmtId="0" fontId="0" fillId="0" borderId="0"/>
  </cellStyleXfs>
  <cellXfs count="141">
    <xf numFmtId="0" fontId="0" fillId="0" borderId="0" xfId="0"/>
    <xf numFmtId="0" fontId="1" fillId="0" borderId="0" xfId="0" applyFont="1"/>
    <xf numFmtId="0" fontId="1" fillId="0" borderId="0" xfId="0" applyFont="1" applyAlignment="1"/>
    <xf numFmtId="0" fontId="3" fillId="0" borderId="0" xfId="0" applyFont="1" applyFill="1" applyBorder="1" applyAlignment="1"/>
    <xf numFmtId="0" fontId="3" fillId="0" borderId="2" xfId="0" applyFont="1" applyFill="1" applyBorder="1" applyAlignment="1"/>
    <xf numFmtId="0" fontId="3" fillId="0" borderId="0" xfId="0" applyFont="1" applyFill="1" applyBorder="1" applyAlignment="1">
      <alignment vertical="top" wrapText="1"/>
    </xf>
    <xf numFmtId="2" fontId="0" fillId="0" borderId="6" xfId="0" applyNumberFormat="1" applyFill="1" applyBorder="1"/>
    <xf numFmtId="164" fontId="0" fillId="0" borderId="6" xfId="0" applyNumberFormat="1" applyFill="1" applyBorder="1" applyAlignment="1">
      <alignment horizontal="center"/>
    </xf>
    <xf numFmtId="1" fontId="0" fillId="0" borderId="6" xfId="0" applyNumberFormat="1" applyFill="1" applyBorder="1" applyAlignment="1">
      <alignment horizontal="center"/>
    </xf>
    <xf numFmtId="0" fontId="0" fillId="0" borderId="0" xfId="0" applyAlignment="1">
      <alignment wrapText="1"/>
    </xf>
    <xf numFmtId="1" fontId="0" fillId="0" borderId="7" xfId="0" applyNumberFormat="1" applyFill="1" applyBorder="1" applyAlignment="1">
      <alignment horizontal="center"/>
    </xf>
    <xf numFmtId="2" fontId="0" fillId="0" borderId="6" xfId="0" applyNumberFormat="1" applyFill="1" applyBorder="1" applyAlignment="1">
      <alignment vertical="center"/>
    </xf>
    <xf numFmtId="164" fontId="0" fillId="0" borderId="6" xfId="0" applyNumberFormat="1" applyFill="1" applyBorder="1" applyAlignment="1">
      <alignment horizontal="center" vertical="center"/>
    </xf>
    <xf numFmtId="1" fontId="0" fillId="0" borderId="6" xfId="0" applyNumberFormat="1" applyFill="1" applyBorder="1" applyAlignment="1">
      <alignment horizontal="center" vertical="center"/>
    </xf>
    <xf numFmtId="164" fontId="0" fillId="0" borderId="6" xfId="0" applyNumberFormat="1" applyBorder="1" applyAlignment="1">
      <alignment horizontal="center"/>
    </xf>
    <xf numFmtId="1" fontId="0" fillId="0" borderId="6" xfId="0" applyNumberFormat="1" applyBorder="1" applyAlignment="1">
      <alignment horizontal="center"/>
    </xf>
    <xf numFmtId="2" fontId="0" fillId="0" borderId="9" xfId="0" applyNumberFormat="1" applyFill="1" applyBorder="1"/>
    <xf numFmtId="0" fontId="0" fillId="0" borderId="4" xfId="0" applyFont="1" applyBorder="1"/>
    <xf numFmtId="0" fontId="0" fillId="0" borderId="0" xfId="0" applyFill="1"/>
    <xf numFmtId="0" fontId="0" fillId="3" borderId="10" xfId="0" applyFont="1" applyFill="1" applyBorder="1"/>
    <xf numFmtId="0" fontId="0" fillId="11" borderId="6" xfId="0" applyFont="1" applyFill="1" applyBorder="1" applyAlignment="1">
      <alignment horizontal="center"/>
    </xf>
    <xf numFmtId="0" fontId="0" fillId="11" borderId="3" xfId="0" applyFont="1" applyFill="1" applyBorder="1" applyAlignment="1">
      <alignment horizontal="left"/>
    </xf>
    <xf numFmtId="0" fontId="0" fillId="11" borderId="16" xfId="0" applyFont="1" applyFill="1" applyBorder="1" applyAlignment="1">
      <alignment horizontal="center"/>
    </xf>
    <xf numFmtId="0" fontId="0" fillId="0" borderId="6" xfId="0" applyFont="1" applyBorder="1"/>
    <xf numFmtId="0" fontId="0" fillId="0" borderId="6" xfId="0" applyFont="1" applyFill="1" applyBorder="1" applyAlignment="1">
      <alignment horizontal="center"/>
    </xf>
    <xf numFmtId="0" fontId="0" fillId="0" borderId="11" xfId="0" applyFont="1" applyFill="1" applyBorder="1" applyAlignment="1">
      <alignment horizontal="left"/>
    </xf>
    <xf numFmtId="165" fontId="0" fillId="0" borderId="16" xfId="0" applyNumberFormat="1" applyFont="1" applyFill="1" applyBorder="1" applyAlignment="1">
      <alignment horizontal="center" vertical="center"/>
    </xf>
    <xf numFmtId="165" fontId="6" fillId="0" borderId="6" xfId="0" applyNumberFormat="1" applyFont="1" applyFill="1" applyBorder="1" applyAlignment="1">
      <alignment horizontal="center"/>
    </xf>
    <xf numFmtId="0" fontId="6" fillId="0" borderId="11" xfId="0" applyFont="1" applyFill="1" applyBorder="1" applyAlignment="1">
      <alignment horizontal="left"/>
    </xf>
    <xf numFmtId="16" fontId="0" fillId="0" borderId="0" xfId="0" applyNumberFormat="1"/>
    <xf numFmtId="0" fontId="6" fillId="0" borderId="6" xfId="0" applyFont="1" applyFill="1" applyBorder="1" applyAlignment="1">
      <alignment horizontal="center"/>
    </xf>
    <xf numFmtId="165" fontId="0" fillId="0" borderId="19" xfId="0" applyNumberFormat="1" applyFont="1" applyFill="1" applyBorder="1" applyAlignment="1">
      <alignment horizontal="center" vertical="center"/>
    </xf>
    <xf numFmtId="0" fontId="0" fillId="0" borderId="1" xfId="0" applyFont="1" applyBorder="1"/>
    <xf numFmtId="0" fontId="0" fillId="0" borderId="12" xfId="0" applyFont="1" applyBorder="1" applyAlignment="1">
      <alignment horizontal="center"/>
    </xf>
    <xf numFmtId="0" fontId="0" fillId="0" borderId="12" xfId="0" applyFont="1" applyBorder="1" applyAlignment="1">
      <alignment horizontal="left"/>
    </xf>
    <xf numFmtId="0" fontId="0" fillId="0" borderId="0" xfId="0" applyFont="1" applyBorder="1"/>
    <xf numFmtId="0" fontId="0" fillId="0" borderId="0" xfId="0" applyFont="1" applyFill="1" applyBorder="1"/>
    <xf numFmtId="0" fontId="0" fillId="0" borderId="4" xfId="0" applyBorder="1"/>
    <xf numFmtId="0" fontId="0" fillId="3" borderId="6" xfId="0" applyFont="1" applyFill="1" applyBorder="1"/>
    <xf numFmtId="0" fontId="0" fillId="11" borderId="12" xfId="0" applyFont="1" applyFill="1" applyBorder="1" applyAlignment="1">
      <alignment horizontal="left"/>
    </xf>
    <xf numFmtId="0" fontId="0" fillId="11" borderId="24" xfId="0" applyFont="1" applyFill="1" applyBorder="1" applyAlignment="1">
      <alignment horizontal="center"/>
    </xf>
    <xf numFmtId="165" fontId="0" fillId="0" borderId="16" xfId="0" applyNumberFormat="1" applyFont="1" applyFill="1" applyBorder="1" applyAlignment="1">
      <alignment horizontal="center"/>
    </xf>
    <xf numFmtId="2" fontId="0" fillId="0" borderId="6" xfId="0" applyNumberFormat="1" applyFont="1" applyFill="1" applyBorder="1" applyAlignment="1">
      <alignment horizontal="center" vertical="center"/>
    </xf>
    <xf numFmtId="2" fontId="0" fillId="0" borderId="18" xfId="0" applyNumberFormat="1" applyFont="1" applyFill="1" applyBorder="1" applyAlignment="1">
      <alignment horizontal="center" vertical="center"/>
    </xf>
    <xf numFmtId="165" fontId="0" fillId="0" borderId="19" xfId="0" applyNumberFormat="1" applyFont="1" applyFill="1" applyBorder="1" applyAlignment="1">
      <alignment horizontal="center"/>
    </xf>
    <xf numFmtId="2" fontId="0" fillId="0" borderId="5" xfId="0" applyNumberFormat="1" applyFont="1" applyFill="1" applyBorder="1" applyAlignment="1">
      <alignment horizontal="center" vertical="center"/>
    </xf>
    <xf numFmtId="2" fontId="0" fillId="0" borderId="20" xfId="0" applyNumberFormat="1" applyFont="1" applyFill="1" applyBorder="1" applyAlignment="1">
      <alignment horizontal="center" vertical="center"/>
    </xf>
    <xf numFmtId="0" fontId="0" fillId="11" borderId="17" xfId="0" applyFont="1" applyFill="1" applyBorder="1" applyAlignment="1">
      <alignment horizontal="center"/>
    </xf>
    <xf numFmtId="2" fontId="0" fillId="16" borderId="18" xfId="0" applyNumberFormat="1" applyFill="1" applyBorder="1" applyAlignment="1">
      <alignment vertical="center"/>
    </xf>
    <xf numFmtId="2" fontId="0" fillId="16" borderId="18" xfId="0" applyNumberFormat="1" applyFill="1" applyBorder="1" applyAlignment="1">
      <alignment horizontal="center"/>
    </xf>
    <xf numFmtId="2" fontId="0" fillId="16" borderId="31" xfId="0" applyNumberFormat="1" applyFill="1" applyBorder="1" applyAlignment="1">
      <alignment horizontal="center"/>
    </xf>
    <xf numFmtId="1" fontId="0" fillId="0" borderId="18" xfId="0" applyNumberFormat="1" applyFill="1" applyBorder="1" applyAlignment="1">
      <alignment horizontal="center"/>
    </xf>
    <xf numFmtId="2" fontId="0" fillId="0" borderId="5" xfId="0" applyNumberFormat="1" applyFill="1" applyBorder="1"/>
    <xf numFmtId="164" fontId="0" fillId="0" borderId="5" xfId="0" applyNumberFormat="1" applyBorder="1" applyAlignment="1">
      <alignment horizontal="center"/>
    </xf>
    <xf numFmtId="1" fontId="0" fillId="0" borderId="5" xfId="0" applyNumberFormat="1" applyBorder="1" applyAlignment="1">
      <alignment horizontal="center"/>
    </xf>
    <xf numFmtId="2" fontId="0" fillId="16" borderId="20" xfId="0" applyNumberFormat="1" applyFill="1" applyBorder="1" applyAlignment="1">
      <alignment horizontal="center"/>
    </xf>
    <xf numFmtId="0" fontId="0" fillId="0" borderId="0" xfId="0" applyFont="1" applyFill="1" applyBorder="1" applyAlignment="1">
      <alignment horizontal="left"/>
    </xf>
    <xf numFmtId="0" fontId="1" fillId="0" borderId="6" xfId="0" applyFont="1" applyBorder="1"/>
    <xf numFmtId="0" fontId="1" fillId="4" borderId="6" xfId="0" applyFont="1" applyFill="1" applyBorder="1" applyAlignment="1">
      <alignment horizontal="center"/>
    </xf>
    <xf numFmtId="0" fontId="1" fillId="0" borderId="0" xfId="0" applyFont="1" applyAlignment="1">
      <alignment horizontal="center"/>
    </xf>
    <xf numFmtId="0" fontId="1" fillId="0" borderId="0" xfId="0" applyFont="1" applyBorder="1"/>
    <xf numFmtId="0" fontId="10" fillId="3" borderId="6" xfId="0" applyFont="1" applyFill="1" applyBorder="1" applyAlignment="1">
      <alignment horizontal="center" vertical="center"/>
    </xf>
    <xf numFmtId="0" fontId="10" fillId="14" borderId="6" xfId="0" applyFont="1" applyFill="1" applyBorder="1" applyAlignment="1">
      <alignment horizontal="center" vertical="center"/>
    </xf>
    <xf numFmtId="0" fontId="9" fillId="6" borderId="6" xfId="0" applyFont="1" applyFill="1" applyBorder="1" applyAlignment="1">
      <alignment horizontal="center" vertical="center"/>
    </xf>
    <xf numFmtId="0" fontId="9" fillId="13" borderId="6" xfId="0" applyFont="1" applyFill="1" applyBorder="1" applyAlignment="1">
      <alignment horizontal="center" vertical="center"/>
    </xf>
    <xf numFmtId="0" fontId="9" fillId="5" borderId="6" xfId="0" applyFont="1" applyFill="1" applyBorder="1" applyAlignment="1">
      <alignment horizontal="center" vertical="center"/>
    </xf>
    <xf numFmtId="0" fontId="9" fillId="11" borderId="6" xfId="0" applyFont="1" applyFill="1" applyBorder="1" applyAlignment="1">
      <alignment horizontal="center" vertical="center"/>
    </xf>
    <xf numFmtId="0" fontId="9" fillId="15" borderId="6" xfId="0" applyFont="1" applyFill="1" applyBorder="1" applyAlignment="1">
      <alignment horizontal="center" vertical="center"/>
    </xf>
    <xf numFmtId="0" fontId="9" fillId="7" borderId="6" xfId="0" applyFont="1" applyFill="1" applyBorder="1" applyAlignment="1">
      <alignment horizontal="center" vertical="center"/>
    </xf>
    <xf numFmtId="0" fontId="1" fillId="0" borderId="0" xfId="0" applyFont="1" applyAlignment="1">
      <alignment horizontal="center" vertical="center"/>
    </xf>
    <xf numFmtId="0" fontId="7" fillId="10" borderId="36" xfId="0" applyFont="1" applyFill="1" applyBorder="1" applyAlignment="1">
      <alignment horizontal="center" vertical="center" wrapText="1"/>
    </xf>
    <xf numFmtId="0" fontId="7" fillId="10" borderId="37" xfId="0" applyFont="1" applyFill="1" applyBorder="1" applyAlignment="1">
      <alignment horizontal="center" vertical="center" wrapText="1"/>
    </xf>
    <xf numFmtId="0" fontId="7" fillId="10" borderId="38" xfId="0" applyFont="1" applyFill="1" applyBorder="1" applyAlignment="1">
      <alignment horizontal="center" vertical="center"/>
    </xf>
    <xf numFmtId="0" fontId="7" fillId="10" borderId="39" xfId="0" applyFont="1" applyFill="1" applyBorder="1" applyAlignment="1">
      <alignment horizontal="center" vertical="center" wrapText="1"/>
    </xf>
    <xf numFmtId="0" fontId="7" fillId="10" borderId="15" xfId="0" applyFont="1" applyFill="1" applyBorder="1" applyAlignment="1">
      <alignment horizontal="center" vertical="center"/>
    </xf>
    <xf numFmtId="0" fontId="7" fillId="10" borderId="8" xfId="0" applyFont="1" applyFill="1" applyBorder="1" applyAlignment="1">
      <alignment horizontal="center" vertical="center" wrapText="1"/>
    </xf>
    <xf numFmtId="164" fontId="0" fillId="0" borderId="7" xfId="0" applyNumberFormat="1" applyFill="1" applyBorder="1" applyAlignment="1">
      <alignment horizontal="center"/>
    </xf>
    <xf numFmtId="1" fontId="0" fillId="16" borderId="6" xfId="0" applyNumberFormat="1" applyFill="1" applyBorder="1" applyAlignment="1">
      <alignment horizontal="center"/>
    </xf>
    <xf numFmtId="164" fontId="0" fillId="16" borderId="6" xfId="0" applyNumberFormat="1" applyFill="1" applyBorder="1" applyAlignment="1">
      <alignment horizontal="center"/>
    </xf>
    <xf numFmtId="0" fontId="9" fillId="2" borderId="6" xfId="0" applyFont="1" applyFill="1" applyBorder="1" applyAlignment="1">
      <alignment horizontal="center" vertical="center"/>
    </xf>
    <xf numFmtId="0" fontId="10" fillId="9" borderId="6" xfId="0" applyFont="1" applyFill="1" applyBorder="1" applyAlignment="1">
      <alignment horizontal="center" vertical="center"/>
    </xf>
    <xf numFmtId="0" fontId="10" fillId="10" borderId="6" xfId="0" applyFont="1" applyFill="1" applyBorder="1" applyAlignment="1">
      <alignment horizontal="center" vertical="center"/>
    </xf>
    <xf numFmtId="0" fontId="10" fillId="12" borderId="6" xfId="0" applyFont="1" applyFill="1" applyBorder="1" applyAlignment="1">
      <alignment horizontal="center" vertical="center"/>
    </xf>
    <xf numFmtId="0" fontId="10" fillId="8" borderId="6" xfId="0" applyFont="1" applyFill="1" applyBorder="1" applyAlignment="1">
      <alignment horizontal="center" vertical="center"/>
    </xf>
    <xf numFmtId="0" fontId="7" fillId="0" borderId="16" xfId="0" quotePrefix="1" applyFont="1" applyFill="1" applyBorder="1" applyAlignment="1">
      <alignment horizontal="center" vertical="center" wrapText="1"/>
    </xf>
    <xf numFmtId="0" fontId="7" fillId="0" borderId="16" xfId="0" quotePrefix="1" applyFont="1" applyFill="1" applyBorder="1" applyAlignment="1">
      <alignment horizontal="center" vertical="center"/>
    </xf>
    <xf numFmtId="0" fontId="7" fillId="0" borderId="19" xfId="0" quotePrefix="1" applyFont="1" applyFill="1" applyBorder="1" applyAlignment="1">
      <alignment horizontal="center" vertical="center"/>
    </xf>
    <xf numFmtId="9" fontId="0" fillId="0" borderId="7" xfId="0" quotePrefix="1" applyNumberFormat="1" applyBorder="1" applyAlignment="1">
      <alignment horizontal="center" vertical="center"/>
    </xf>
    <xf numFmtId="0" fontId="0" fillId="0" borderId="9" xfId="0" quotePrefix="1" applyBorder="1" applyAlignment="1">
      <alignment horizontal="center" vertical="center"/>
    </xf>
    <xf numFmtId="0" fontId="0" fillId="0" borderId="32" xfId="0" quotePrefix="1" applyBorder="1" applyAlignment="1">
      <alignment horizontal="center" vertical="center"/>
    </xf>
    <xf numFmtId="1" fontId="0" fillId="0" borderId="6" xfId="0" applyNumberFormat="1" applyBorder="1" applyAlignment="1">
      <alignment horizontal="center" vertical="center"/>
    </xf>
    <xf numFmtId="1" fontId="0" fillId="0" borderId="5" xfId="0" applyNumberFormat="1" applyBorder="1" applyAlignment="1">
      <alignment horizontal="center" vertical="center"/>
    </xf>
    <xf numFmtId="0" fontId="0" fillId="0" borderId="10" xfId="0" quotePrefix="1" applyBorder="1" applyAlignment="1">
      <alignment horizontal="center" vertical="center"/>
    </xf>
    <xf numFmtId="16" fontId="7" fillId="0" borderId="29" xfId="0" quotePrefix="1" applyNumberFormat="1" applyFont="1" applyBorder="1" applyAlignment="1">
      <alignment horizontal="center" vertical="center" wrapText="1"/>
    </xf>
    <xf numFmtId="0" fontId="7" fillId="0" borderId="30" xfId="0" applyFont="1" applyBorder="1" applyAlignment="1">
      <alignment horizontal="center" vertical="center"/>
    </xf>
    <xf numFmtId="0" fontId="7" fillId="0" borderId="28" xfId="0" applyFont="1" applyBorder="1" applyAlignment="1">
      <alignment horizontal="center" vertical="center"/>
    </xf>
    <xf numFmtId="16" fontId="0" fillId="0" borderId="9" xfId="0" quotePrefix="1" applyNumberFormat="1" applyBorder="1" applyAlignment="1">
      <alignment horizontal="center" vertical="center"/>
    </xf>
    <xf numFmtId="16" fontId="0" fillId="0" borderId="10" xfId="0" quotePrefix="1" applyNumberFormat="1" applyBorder="1" applyAlignment="1">
      <alignment horizontal="center" vertical="center"/>
    </xf>
    <xf numFmtId="1" fontId="0" fillId="0" borderId="7" xfId="0" applyNumberFormat="1" applyBorder="1" applyAlignment="1">
      <alignment horizontal="center" vertical="center"/>
    </xf>
    <xf numFmtId="1" fontId="0" fillId="0" borderId="9" xfId="0" applyNumberFormat="1" applyBorder="1" applyAlignment="1">
      <alignment horizontal="center" vertical="center"/>
    </xf>
    <xf numFmtId="1" fontId="0" fillId="0" borderId="10" xfId="0" applyNumberFormat="1" applyBorder="1" applyAlignment="1">
      <alignment horizontal="center" vertical="center"/>
    </xf>
    <xf numFmtId="16" fontId="7" fillId="0" borderId="30" xfId="0" quotePrefix="1" applyNumberFormat="1" applyFont="1" applyBorder="1" applyAlignment="1">
      <alignment horizontal="center" vertical="center" wrapText="1"/>
    </xf>
    <xf numFmtId="16" fontId="7" fillId="0" borderId="29" xfId="0" quotePrefix="1" applyNumberFormat="1" applyFont="1" applyFill="1" applyBorder="1" applyAlignment="1">
      <alignment horizontal="center" vertical="center" wrapText="1"/>
    </xf>
    <xf numFmtId="0" fontId="7" fillId="0" borderId="30" xfId="0" applyFont="1" applyFill="1" applyBorder="1" applyAlignment="1">
      <alignment horizontal="center" vertical="center"/>
    </xf>
    <xf numFmtId="0" fontId="7" fillId="0" borderId="28" xfId="0" applyFont="1" applyFill="1" applyBorder="1" applyAlignment="1">
      <alignment horizontal="center" vertical="center"/>
    </xf>
    <xf numFmtId="16" fontId="7" fillId="0" borderId="16" xfId="0" quotePrefix="1" applyNumberFormat="1" applyFont="1" applyFill="1" applyBorder="1" applyAlignment="1">
      <alignment horizontal="center" vertical="center" wrapText="1"/>
    </xf>
    <xf numFmtId="16" fontId="7" fillId="0" borderId="16" xfId="0" quotePrefix="1" applyNumberFormat="1" applyFont="1" applyFill="1" applyBorder="1" applyAlignment="1">
      <alignment horizontal="center" vertical="center"/>
    </xf>
    <xf numFmtId="9" fontId="0" fillId="0" borderId="7" xfId="0" quotePrefix="1" applyNumberFormat="1" applyFill="1" applyBorder="1" applyAlignment="1">
      <alignment horizontal="center" vertical="center"/>
    </xf>
    <xf numFmtId="16" fontId="0" fillId="0" borderId="9" xfId="0" quotePrefix="1" applyNumberFormat="1" applyFill="1" applyBorder="1" applyAlignment="1">
      <alignment horizontal="center" vertical="center"/>
    </xf>
    <xf numFmtId="16" fontId="0" fillId="0" borderId="10" xfId="0" quotePrefix="1" applyNumberFormat="1" applyFill="1" applyBorder="1" applyAlignment="1">
      <alignment horizontal="center" vertical="center"/>
    </xf>
    <xf numFmtId="16" fontId="7" fillId="0" borderId="30" xfId="0" quotePrefix="1" applyNumberFormat="1" applyFont="1" applyBorder="1" applyAlignment="1">
      <alignment horizontal="center" vertical="center"/>
    </xf>
    <xf numFmtId="16" fontId="7" fillId="0" borderId="28" xfId="0" quotePrefix="1" applyNumberFormat="1" applyFont="1" applyBorder="1" applyAlignment="1">
      <alignment horizontal="center" vertical="center"/>
    </xf>
    <xf numFmtId="0" fontId="8" fillId="17" borderId="25" xfId="0" applyFont="1" applyFill="1" applyBorder="1" applyAlignment="1">
      <alignment horizontal="center"/>
    </xf>
    <xf numFmtId="0" fontId="2" fillId="17" borderId="26" xfId="0" applyFont="1" applyFill="1" applyBorder="1" applyAlignment="1">
      <alignment horizontal="center"/>
    </xf>
    <xf numFmtId="0" fontId="2" fillId="17" borderId="27" xfId="0" applyFont="1" applyFill="1" applyBorder="1" applyAlignment="1">
      <alignment horizontal="center"/>
    </xf>
    <xf numFmtId="0" fontId="3" fillId="4" borderId="33" xfId="0" applyFont="1" applyFill="1" applyBorder="1" applyAlignment="1">
      <alignment horizontal="left" vertical="top" wrapText="1"/>
    </xf>
    <xf numFmtId="0" fontId="3" fillId="4" borderId="34" xfId="0" applyFont="1" applyFill="1" applyBorder="1" applyAlignment="1">
      <alignment horizontal="left" vertical="top" wrapText="1"/>
    </xf>
    <xf numFmtId="0" fontId="3" fillId="4" borderId="35" xfId="0" applyFont="1" applyFill="1" applyBorder="1" applyAlignment="1">
      <alignment horizontal="left" vertical="top" wrapText="1"/>
    </xf>
    <xf numFmtId="0" fontId="5" fillId="9" borderId="8" xfId="0" applyFont="1" applyFill="1" applyBorder="1" applyAlignment="1">
      <alignment horizontal="center" vertical="center"/>
    </xf>
    <xf numFmtId="9" fontId="0" fillId="0" borderId="9" xfId="0" quotePrefix="1" applyNumberFormat="1" applyBorder="1" applyAlignment="1">
      <alignment horizontal="center" vertical="center"/>
    </xf>
    <xf numFmtId="9" fontId="0" fillId="0" borderId="10" xfId="0" quotePrefix="1" applyNumberFormat="1" applyBorder="1" applyAlignment="1">
      <alignment horizontal="center" vertical="center"/>
    </xf>
    <xf numFmtId="2" fontId="0" fillId="0" borderId="6" xfId="0" applyNumberFormat="1" applyFont="1" applyFill="1" applyBorder="1" applyAlignment="1">
      <alignment horizontal="center"/>
    </xf>
    <xf numFmtId="2" fontId="0" fillId="0" borderId="18" xfId="0" applyNumberFormat="1" applyFont="1" applyFill="1" applyBorder="1" applyAlignment="1">
      <alignment horizontal="center"/>
    </xf>
    <xf numFmtId="2" fontId="0" fillId="0" borderId="5" xfId="0" applyNumberFormat="1" applyFont="1" applyFill="1" applyBorder="1" applyAlignment="1">
      <alignment horizontal="center"/>
    </xf>
    <xf numFmtId="2" fontId="0" fillId="0" borderId="20" xfId="0" applyNumberFormat="1" applyFont="1" applyFill="1" applyBorder="1" applyAlignment="1">
      <alignment horizontal="center"/>
    </xf>
    <xf numFmtId="0" fontId="0" fillId="10" borderId="11" xfId="0" applyFont="1" applyFill="1" applyBorder="1" applyAlignment="1">
      <alignment horizontal="center"/>
    </xf>
    <xf numFmtId="0" fontId="0" fillId="10" borderId="12" xfId="0" applyFont="1" applyFill="1" applyBorder="1" applyAlignment="1">
      <alignment horizontal="center"/>
    </xf>
    <xf numFmtId="0" fontId="0" fillId="10" borderId="21" xfId="0" applyFont="1" applyFill="1" applyBorder="1" applyAlignment="1">
      <alignment horizontal="center"/>
    </xf>
    <xf numFmtId="0" fontId="0" fillId="10" borderId="22" xfId="0" applyFont="1" applyFill="1" applyBorder="1" applyAlignment="1">
      <alignment horizontal="center"/>
    </xf>
    <xf numFmtId="0" fontId="0" fillId="10" borderId="23" xfId="0" applyFont="1" applyFill="1" applyBorder="1" applyAlignment="1">
      <alignment horizontal="center"/>
    </xf>
    <xf numFmtId="2" fontId="6" fillId="0" borderId="6" xfId="0" applyNumberFormat="1" applyFont="1" applyFill="1" applyBorder="1" applyAlignment="1">
      <alignment horizontal="center"/>
    </xf>
    <xf numFmtId="2" fontId="6" fillId="0" borderId="18" xfId="0" applyNumberFormat="1" applyFont="1" applyFill="1" applyBorder="1" applyAlignment="1">
      <alignment horizontal="center"/>
    </xf>
    <xf numFmtId="2" fontId="6" fillId="0" borderId="11" xfId="0" applyNumberFormat="1" applyFont="1" applyFill="1" applyBorder="1" applyAlignment="1">
      <alignment horizontal="center"/>
    </xf>
    <xf numFmtId="2" fontId="6" fillId="0" borderId="17" xfId="0" applyNumberFormat="1" applyFont="1" applyFill="1" applyBorder="1" applyAlignment="1">
      <alignment horizontal="center"/>
    </xf>
    <xf numFmtId="0" fontId="8" fillId="17" borderId="26" xfId="0" applyFont="1" applyFill="1" applyBorder="1" applyAlignment="1">
      <alignment horizontal="center"/>
    </xf>
    <xf numFmtId="0" fontId="8" fillId="17" borderId="27" xfId="0" applyFont="1" applyFill="1" applyBorder="1" applyAlignment="1">
      <alignment horizontal="center"/>
    </xf>
    <xf numFmtId="0" fontId="0" fillId="10" borderId="13" xfId="0" applyFont="1" applyFill="1" applyBorder="1" applyAlignment="1">
      <alignment horizontal="center"/>
    </xf>
    <xf numFmtId="0" fontId="0" fillId="10" borderId="14" xfId="0" applyFont="1" applyFill="1" applyBorder="1" applyAlignment="1">
      <alignment horizontal="center"/>
    </xf>
    <xf numFmtId="0" fontId="0" fillId="10" borderId="15" xfId="0" applyFont="1" applyFill="1" applyBorder="1" applyAlignment="1">
      <alignment horizontal="center"/>
    </xf>
    <xf numFmtId="0" fontId="0" fillId="11" borderId="12" xfId="0" applyFont="1" applyFill="1" applyBorder="1" applyAlignment="1">
      <alignment horizontal="center"/>
    </xf>
    <xf numFmtId="0" fontId="0" fillId="11" borderId="17" xfId="0" applyFont="1" applyFill="1" applyBorder="1" applyAlignment="1">
      <alignment horizontal="center"/>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F9690-500F-41B9-A109-3FC6D30B2078}">
  <sheetPr>
    <pageSetUpPr fitToPage="1"/>
  </sheetPr>
  <dimension ref="A1:K30"/>
  <sheetViews>
    <sheetView workbookViewId="0">
      <selection activeCell="D36" sqref="D36"/>
    </sheetView>
  </sheetViews>
  <sheetFormatPr defaultRowHeight="13.8" x14ac:dyDescent="0.25"/>
  <cols>
    <col min="1" max="1" width="14.44140625" style="1" customWidth="1"/>
    <col min="2" max="2" width="29.77734375" style="1" customWidth="1"/>
    <col min="3" max="3" width="8.88671875" style="1"/>
    <col min="4" max="4" width="21" style="1" customWidth="1"/>
    <col min="5" max="5" width="25.6640625" style="1" customWidth="1"/>
    <col min="6" max="6" width="8.88671875" style="1"/>
    <col min="7" max="7" width="22.6640625" style="1" customWidth="1"/>
    <col min="8" max="8" width="23.88671875" style="1" customWidth="1"/>
    <col min="9" max="9" width="8.88671875" style="1"/>
    <col min="10" max="10" width="16.109375" style="1" customWidth="1"/>
    <col min="11" max="11" width="31.33203125" style="1" customWidth="1"/>
    <col min="12" max="16384" width="8.88671875" style="1"/>
  </cols>
  <sheetData>
    <row r="1" spans="1:11" ht="20.399999999999999" customHeight="1" x14ac:dyDescent="0.25">
      <c r="A1" s="79" t="s">
        <v>37</v>
      </c>
      <c r="B1" s="79"/>
      <c r="D1" s="79" t="s">
        <v>3</v>
      </c>
      <c r="E1" s="79"/>
      <c r="G1" s="79" t="s">
        <v>92</v>
      </c>
      <c r="H1" s="79"/>
      <c r="I1" s="2"/>
      <c r="J1" s="79" t="s">
        <v>93</v>
      </c>
      <c r="K1" s="79"/>
    </row>
    <row r="2" spans="1:11" x14ac:dyDescent="0.25">
      <c r="A2" s="58" t="s">
        <v>4</v>
      </c>
      <c r="B2" s="58" t="s">
        <v>5</v>
      </c>
      <c r="D2" s="58" t="s">
        <v>4</v>
      </c>
      <c r="E2" s="58" t="s">
        <v>5</v>
      </c>
      <c r="F2" s="59"/>
      <c r="G2" s="58" t="s">
        <v>4</v>
      </c>
      <c r="H2" s="58" t="s">
        <v>5</v>
      </c>
      <c r="I2" s="59"/>
      <c r="J2" s="58" t="s">
        <v>4</v>
      </c>
      <c r="K2" s="58" t="s">
        <v>5</v>
      </c>
    </row>
    <row r="3" spans="1:11" x14ac:dyDescent="0.25">
      <c r="A3" s="57"/>
      <c r="B3" s="57"/>
      <c r="D3" s="57"/>
      <c r="E3" s="57"/>
      <c r="G3" s="57"/>
      <c r="H3" s="57"/>
      <c r="J3" s="57"/>
      <c r="K3" s="57"/>
    </row>
    <row r="4" spans="1:11" x14ac:dyDescent="0.25">
      <c r="A4" s="57"/>
      <c r="B4" s="57"/>
      <c r="D4" s="57"/>
      <c r="E4" s="57"/>
      <c r="G4" s="57"/>
      <c r="H4" s="57"/>
      <c r="J4" s="57"/>
      <c r="K4" s="57"/>
    </row>
    <row r="5" spans="1:11" x14ac:dyDescent="0.25">
      <c r="A5" s="57"/>
      <c r="B5" s="57"/>
      <c r="D5" s="57"/>
      <c r="E5" s="57"/>
      <c r="G5" s="57"/>
      <c r="H5" s="57"/>
      <c r="J5" s="57"/>
      <c r="K5" s="57"/>
    </row>
    <row r="6" spans="1:11" x14ac:dyDescent="0.25">
      <c r="A6" s="57"/>
      <c r="B6" s="57"/>
      <c r="D6" s="57"/>
      <c r="E6" s="57"/>
      <c r="G6" s="57"/>
      <c r="H6" s="57"/>
      <c r="J6" s="57"/>
      <c r="K6" s="57"/>
    </row>
    <row r="7" spans="1:11" x14ac:dyDescent="0.25">
      <c r="A7" s="57"/>
      <c r="B7" s="57"/>
      <c r="D7" s="57"/>
      <c r="E7" s="57"/>
      <c r="G7" s="57"/>
      <c r="H7" s="57"/>
      <c r="J7" s="57"/>
      <c r="K7" s="57"/>
    </row>
    <row r="8" spans="1:11" x14ac:dyDescent="0.25">
      <c r="A8" s="57"/>
      <c r="B8" s="57"/>
      <c r="D8" s="57"/>
      <c r="E8" s="57"/>
      <c r="G8" s="57"/>
      <c r="H8" s="57"/>
      <c r="J8" s="57"/>
      <c r="K8" s="57"/>
    </row>
    <row r="9" spans="1:11" x14ac:dyDescent="0.25">
      <c r="A9" s="57"/>
      <c r="B9" s="57"/>
      <c r="D9" s="57"/>
      <c r="E9" s="57"/>
      <c r="G9" s="57"/>
      <c r="H9" s="57"/>
      <c r="J9" s="57"/>
      <c r="K9" s="57"/>
    </row>
    <row r="10" spans="1:11" x14ac:dyDescent="0.25">
      <c r="A10" s="57"/>
      <c r="B10" s="57"/>
      <c r="D10" s="57"/>
      <c r="E10" s="57"/>
      <c r="G10" s="57"/>
      <c r="H10" s="57"/>
      <c r="J10" s="57"/>
      <c r="K10" s="57"/>
    </row>
    <row r="11" spans="1:11" x14ac:dyDescent="0.25">
      <c r="A11" s="57"/>
      <c r="B11" s="57"/>
      <c r="D11" s="57"/>
      <c r="E11" s="57"/>
      <c r="G11" s="57"/>
      <c r="H11" s="57"/>
      <c r="J11" s="57"/>
      <c r="K11" s="57"/>
    </row>
    <row r="12" spans="1:11" x14ac:dyDescent="0.25">
      <c r="A12" s="57"/>
      <c r="B12" s="57"/>
      <c r="D12" s="57"/>
      <c r="E12" s="57"/>
      <c r="G12" s="57"/>
      <c r="H12" s="57"/>
      <c r="J12" s="57"/>
      <c r="K12" s="57"/>
    </row>
    <row r="13" spans="1:11" x14ac:dyDescent="0.25">
      <c r="A13" s="57"/>
      <c r="B13" s="57"/>
      <c r="D13" s="57"/>
      <c r="E13" s="57"/>
      <c r="G13" s="57"/>
      <c r="H13" s="57"/>
      <c r="J13" s="57"/>
      <c r="K13" s="57"/>
    </row>
    <row r="14" spans="1:11" x14ac:dyDescent="0.25">
      <c r="A14" s="57"/>
      <c r="B14" s="57"/>
      <c r="D14" s="57"/>
      <c r="E14" s="57"/>
      <c r="G14" s="57"/>
      <c r="H14" s="57"/>
      <c r="J14" s="57"/>
      <c r="K14" s="57"/>
    </row>
    <row r="15" spans="1:11" x14ac:dyDescent="0.25">
      <c r="A15" s="57"/>
      <c r="B15" s="57"/>
      <c r="D15" s="57"/>
      <c r="E15" s="57"/>
      <c r="G15" s="57"/>
      <c r="H15" s="57"/>
      <c r="J15" s="57"/>
      <c r="K15" s="57"/>
    </row>
    <row r="16" spans="1:11" x14ac:dyDescent="0.25">
      <c r="A16" s="57"/>
      <c r="B16" s="57"/>
      <c r="D16" s="57"/>
      <c r="E16" s="57"/>
      <c r="G16" s="57"/>
      <c r="H16" s="57"/>
      <c r="J16" s="57"/>
      <c r="K16" s="57"/>
    </row>
    <row r="17" spans="1:11" x14ac:dyDescent="0.25">
      <c r="A17" s="57"/>
      <c r="B17" s="57"/>
      <c r="D17" s="57"/>
      <c r="E17" s="57"/>
      <c r="G17" s="57"/>
      <c r="H17" s="57"/>
      <c r="J17" s="57"/>
      <c r="K17" s="57"/>
    </row>
    <row r="18" spans="1:11" x14ac:dyDescent="0.25">
      <c r="A18" s="57"/>
      <c r="B18" s="57"/>
      <c r="D18" s="57"/>
      <c r="E18" s="57"/>
      <c r="G18" s="57"/>
      <c r="H18" s="57"/>
      <c r="J18" s="57"/>
      <c r="K18" s="57"/>
    </row>
    <row r="19" spans="1:11" x14ac:dyDescent="0.25">
      <c r="A19" s="57"/>
      <c r="B19" s="57"/>
      <c r="D19" s="57"/>
      <c r="E19" s="57"/>
      <c r="G19" s="57"/>
      <c r="H19" s="57"/>
      <c r="J19" s="57"/>
      <c r="K19" s="57"/>
    </row>
    <row r="20" spans="1:11" x14ac:dyDescent="0.25">
      <c r="A20" s="57"/>
      <c r="B20" s="57"/>
      <c r="D20" s="57"/>
      <c r="E20" s="57"/>
      <c r="G20" s="57"/>
      <c r="H20" s="57"/>
      <c r="J20" s="57"/>
      <c r="K20" s="57"/>
    </row>
    <row r="21" spans="1:11" x14ac:dyDescent="0.25">
      <c r="A21" s="57"/>
      <c r="B21" s="57"/>
      <c r="D21" s="57"/>
      <c r="E21" s="57"/>
      <c r="G21" s="57"/>
      <c r="H21" s="57"/>
      <c r="J21" s="57"/>
      <c r="K21" s="57"/>
    </row>
    <row r="22" spans="1:11" x14ac:dyDescent="0.25">
      <c r="A22" s="57"/>
      <c r="B22" s="57"/>
      <c r="D22" s="57"/>
      <c r="E22" s="57"/>
      <c r="G22" s="57"/>
      <c r="H22" s="57"/>
      <c r="J22" s="57"/>
      <c r="K22" s="57"/>
    </row>
    <row r="23" spans="1:11" x14ac:dyDescent="0.25">
      <c r="A23" s="57"/>
      <c r="B23" s="57"/>
      <c r="D23" s="57"/>
      <c r="E23" s="57"/>
      <c r="G23" s="57"/>
      <c r="H23" s="57"/>
      <c r="J23" s="57"/>
      <c r="K23" s="57"/>
    </row>
    <row r="24" spans="1:11" x14ac:dyDescent="0.25">
      <c r="A24" s="57"/>
      <c r="B24" s="57"/>
      <c r="D24" s="57"/>
      <c r="E24" s="57"/>
      <c r="G24" s="57"/>
      <c r="H24" s="57"/>
      <c r="J24" s="57"/>
      <c r="K24" s="57"/>
    </row>
    <row r="25" spans="1:11" x14ac:dyDescent="0.25">
      <c r="A25" s="57"/>
      <c r="B25" s="57"/>
      <c r="D25" s="57"/>
      <c r="E25" s="57"/>
      <c r="G25" s="57"/>
      <c r="H25" s="57"/>
      <c r="J25" s="57"/>
      <c r="K25" s="57"/>
    </row>
    <row r="26" spans="1:11" x14ac:dyDescent="0.25">
      <c r="A26" s="57"/>
      <c r="B26" s="57"/>
      <c r="D26" s="57"/>
      <c r="E26" s="57"/>
      <c r="G26" s="57"/>
      <c r="H26" s="57"/>
      <c r="J26" s="57"/>
      <c r="K26" s="57"/>
    </row>
    <row r="27" spans="1:11" x14ac:dyDescent="0.25">
      <c r="A27" s="57"/>
      <c r="B27" s="57"/>
      <c r="D27" s="57"/>
      <c r="E27" s="57"/>
      <c r="G27" s="57"/>
      <c r="H27" s="57"/>
      <c r="J27" s="57"/>
      <c r="K27" s="57"/>
    </row>
    <row r="28" spans="1:11" x14ac:dyDescent="0.25">
      <c r="A28" s="57"/>
      <c r="B28" s="57"/>
      <c r="D28" s="57"/>
      <c r="E28" s="57"/>
      <c r="G28" s="57"/>
      <c r="H28" s="57"/>
      <c r="J28" s="57"/>
      <c r="K28" s="57"/>
    </row>
    <row r="29" spans="1:11" x14ac:dyDescent="0.25">
      <c r="A29" s="57"/>
      <c r="B29" s="57"/>
      <c r="D29" s="57"/>
      <c r="E29" s="57"/>
      <c r="G29" s="57"/>
      <c r="H29" s="57"/>
      <c r="J29" s="57"/>
      <c r="K29" s="57"/>
    </row>
    <row r="30" spans="1:11" x14ac:dyDescent="0.25">
      <c r="A30" s="57"/>
      <c r="B30" s="57"/>
      <c r="D30" s="57"/>
      <c r="E30" s="57"/>
      <c r="G30" s="57"/>
      <c r="H30" s="57"/>
      <c r="J30" s="57"/>
      <c r="K30" s="57"/>
    </row>
  </sheetData>
  <mergeCells count="4">
    <mergeCell ref="J1:K1"/>
    <mergeCell ref="A1:B1"/>
    <mergeCell ref="D1:E1"/>
    <mergeCell ref="G1:H1"/>
  </mergeCells>
  <pageMargins left="0.70866141732283472" right="0.70866141732283472" top="0.74803149606299213" bottom="0.74803149606299213" header="0.31496062992125984" footer="0.31496062992125984"/>
  <pageSetup paperSize="9"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DF26D-7E56-489B-8E24-B0C1777E150E}">
  <dimension ref="A1:Q27"/>
  <sheetViews>
    <sheetView zoomScale="110" zoomScaleNormal="110" workbookViewId="0">
      <selection activeCell="C30" sqref="C30"/>
    </sheetView>
  </sheetViews>
  <sheetFormatPr defaultRowHeight="13.8" x14ac:dyDescent="0.25"/>
  <cols>
    <col min="1" max="1" width="9.33203125" style="1" customWidth="1"/>
    <col min="2" max="2" width="10.88671875" style="1" customWidth="1"/>
    <col min="3" max="3" width="33.33203125" style="1" customWidth="1"/>
    <col min="4" max="4" width="28.33203125" style="1" customWidth="1"/>
    <col min="5" max="5" width="25.5546875" style="1" customWidth="1"/>
    <col min="6" max="6" width="26.109375" style="1" customWidth="1"/>
    <col min="7" max="7" width="29.109375" style="1" customWidth="1"/>
    <col min="8" max="8" width="33.44140625" style="1" customWidth="1"/>
    <col min="9" max="9" width="26.21875" style="1" customWidth="1"/>
    <col min="10" max="10" width="14.77734375" style="1" customWidth="1"/>
    <col min="11" max="12" width="14.109375" style="1" customWidth="1"/>
    <col min="13" max="13" width="25.88671875" style="1" customWidth="1"/>
    <col min="14" max="14" width="10.6640625" style="1" customWidth="1"/>
    <col min="15" max="15" width="18.33203125" style="1" customWidth="1"/>
    <col min="16" max="16" width="22.88671875" style="1" customWidth="1"/>
    <col min="17" max="17" width="19.21875" style="1" customWidth="1"/>
    <col min="18" max="16384" width="8.88671875" style="1"/>
  </cols>
  <sheetData>
    <row r="1" spans="1:17" ht="25.2" customHeight="1" x14ac:dyDescent="0.25">
      <c r="A1" s="80" t="s">
        <v>6</v>
      </c>
      <c r="B1" s="80"/>
      <c r="C1" s="80"/>
      <c r="D1" s="80"/>
      <c r="E1" s="81" t="s">
        <v>19</v>
      </c>
      <c r="F1" s="81"/>
      <c r="G1" s="81"/>
      <c r="H1" s="61" t="s">
        <v>83</v>
      </c>
      <c r="I1" s="83" t="s">
        <v>84</v>
      </c>
      <c r="J1" s="83"/>
      <c r="K1" s="83"/>
      <c r="L1" s="83"/>
      <c r="M1" s="83"/>
      <c r="N1" s="83"/>
      <c r="O1" s="82" t="s">
        <v>9</v>
      </c>
      <c r="P1" s="82"/>
      <c r="Q1" s="62" t="s">
        <v>18</v>
      </c>
    </row>
    <row r="2" spans="1:17" s="69" customFormat="1" ht="17.399999999999999" customHeight="1" x14ac:dyDescent="0.3">
      <c r="A2" s="63" t="s">
        <v>0</v>
      </c>
      <c r="B2" s="63" t="s">
        <v>2</v>
      </c>
      <c r="C2" s="63" t="s">
        <v>1</v>
      </c>
      <c r="D2" s="63" t="s">
        <v>50</v>
      </c>
      <c r="E2" s="66" t="s">
        <v>7</v>
      </c>
      <c r="F2" s="66" t="s">
        <v>8</v>
      </c>
      <c r="G2" s="66" t="s">
        <v>12</v>
      </c>
      <c r="H2" s="64" t="s">
        <v>4</v>
      </c>
      <c r="I2" s="67" t="s">
        <v>51</v>
      </c>
      <c r="J2" s="68" t="s">
        <v>13</v>
      </c>
      <c r="K2" s="68" t="s">
        <v>14</v>
      </c>
      <c r="L2" s="68" t="s">
        <v>15</v>
      </c>
      <c r="M2" s="67" t="s">
        <v>52</v>
      </c>
      <c r="N2" s="68" t="s">
        <v>16</v>
      </c>
      <c r="O2" s="63" t="s">
        <v>10</v>
      </c>
      <c r="P2" s="63" t="s">
        <v>11</v>
      </c>
      <c r="Q2" s="65" t="s">
        <v>17</v>
      </c>
    </row>
    <row r="3" spans="1:17" x14ac:dyDescent="0.25">
      <c r="A3" s="57" t="s">
        <v>90</v>
      </c>
      <c r="B3" s="57"/>
      <c r="C3" s="57"/>
      <c r="D3" s="57"/>
      <c r="E3" s="57"/>
      <c r="F3" s="57"/>
      <c r="G3" s="57"/>
      <c r="H3" s="57"/>
      <c r="I3" s="57"/>
      <c r="J3" s="57"/>
      <c r="K3" s="57"/>
      <c r="L3" s="57"/>
      <c r="M3" s="57"/>
      <c r="N3" s="57"/>
      <c r="O3" s="57"/>
      <c r="P3" s="57"/>
      <c r="Q3" s="57"/>
    </row>
    <row r="4" spans="1:17" x14ac:dyDescent="0.25">
      <c r="A4" s="57" t="s">
        <v>90</v>
      </c>
      <c r="B4" s="57"/>
      <c r="C4" s="57"/>
      <c r="D4" s="57"/>
      <c r="E4" s="57"/>
      <c r="F4" s="57"/>
      <c r="G4" s="57"/>
      <c r="H4" s="57"/>
      <c r="I4" s="57"/>
      <c r="J4" s="57"/>
      <c r="K4" s="57"/>
      <c r="L4" s="57"/>
      <c r="M4" s="57"/>
      <c r="N4" s="57"/>
      <c r="O4" s="57"/>
      <c r="P4" s="57"/>
      <c r="Q4" s="57"/>
    </row>
    <row r="5" spans="1:17" x14ac:dyDescent="0.25">
      <c r="A5" s="57" t="s">
        <v>90</v>
      </c>
      <c r="B5" s="57"/>
      <c r="C5" s="57"/>
      <c r="D5" s="57"/>
      <c r="E5" s="57"/>
      <c r="F5" s="57"/>
      <c r="G5" s="57"/>
      <c r="H5" s="57"/>
      <c r="I5" s="57"/>
      <c r="J5" s="57"/>
      <c r="K5" s="57"/>
      <c r="L5" s="57"/>
      <c r="M5" s="57"/>
      <c r="N5" s="57"/>
      <c r="O5" s="57"/>
      <c r="P5" s="57"/>
      <c r="Q5" s="57"/>
    </row>
    <row r="6" spans="1:17" x14ac:dyDescent="0.25">
      <c r="A6" s="57" t="s">
        <v>90</v>
      </c>
      <c r="B6" s="57"/>
      <c r="C6" s="57"/>
      <c r="D6" s="57"/>
      <c r="E6" s="57"/>
      <c r="F6" s="57"/>
      <c r="G6" s="57"/>
      <c r="H6" s="57"/>
      <c r="I6" s="57"/>
      <c r="J6" s="57"/>
      <c r="K6" s="57"/>
      <c r="L6" s="57"/>
      <c r="M6" s="57"/>
      <c r="N6" s="57"/>
      <c r="O6" s="57"/>
      <c r="P6" s="57"/>
      <c r="Q6" s="57"/>
    </row>
    <row r="7" spans="1:17" x14ac:dyDescent="0.25">
      <c r="A7" s="57" t="s">
        <v>90</v>
      </c>
      <c r="B7" s="57"/>
      <c r="C7" s="57"/>
      <c r="D7" s="57"/>
      <c r="E7" s="57"/>
      <c r="F7" s="57"/>
      <c r="G7" s="57"/>
      <c r="H7" s="57"/>
      <c r="I7" s="57"/>
      <c r="J7" s="57"/>
      <c r="K7" s="57"/>
      <c r="L7" s="57"/>
      <c r="M7" s="57"/>
      <c r="N7" s="57"/>
      <c r="O7" s="57"/>
      <c r="P7" s="57"/>
      <c r="Q7" s="57"/>
    </row>
    <row r="8" spans="1:17" x14ac:dyDescent="0.25">
      <c r="A8" s="57" t="s">
        <v>90</v>
      </c>
      <c r="B8" s="57"/>
      <c r="C8" s="57"/>
      <c r="D8" s="57"/>
      <c r="E8" s="57"/>
      <c r="F8" s="57"/>
      <c r="G8" s="57"/>
      <c r="H8" s="57"/>
      <c r="I8" s="57"/>
      <c r="J8" s="57"/>
      <c r="K8" s="57"/>
      <c r="L8" s="57"/>
      <c r="M8" s="57"/>
      <c r="N8" s="57"/>
      <c r="O8" s="57"/>
      <c r="P8" s="57"/>
      <c r="Q8" s="57"/>
    </row>
    <row r="9" spans="1:17" x14ac:dyDescent="0.25">
      <c r="A9" s="57" t="s">
        <v>90</v>
      </c>
      <c r="B9" s="57"/>
      <c r="C9" s="57"/>
      <c r="D9" s="57"/>
      <c r="E9" s="57"/>
      <c r="F9" s="57"/>
      <c r="G9" s="57"/>
      <c r="H9" s="57"/>
      <c r="I9" s="57"/>
      <c r="J9" s="57"/>
      <c r="K9" s="57"/>
      <c r="L9" s="57"/>
      <c r="M9" s="57"/>
      <c r="N9" s="57"/>
      <c r="O9" s="57"/>
      <c r="P9" s="57"/>
      <c r="Q9" s="57"/>
    </row>
    <row r="10" spans="1:17" x14ac:dyDescent="0.25">
      <c r="A10" s="57" t="s">
        <v>90</v>
      </c>
      <c r="B10" s="57"/>
      <c r="C10" s="57"/>
      <c r="D10" s="57"/>
      <c r="E10" s="57"/>
      <c r="F10" s="57"/>
      <c r="G10" s="57"/>
      <c r="H10" s="57"/>
      <c r="I10" s="57"/>
      <c r="J10" s="57"/>
      <c r="K10" s="57"/>
      <c r="L10" s="57"/>
      <c r="M10" s="57"/>
      <c r="N10" s="57"/>
      <c r="O10" s="57"/>
      <c r="P10" s="57"/>
      <c r="Q10" s="57"/>
    </row>
    <row r="11" spans="1:17" x14ac:dyDescent="0.25">
      <c r="A11" s="57" t="s">
        <v>90</v>
      </c>
      <c r="B11" s="57"/>
      <c r="C11" s="57"/>
      <c r="D11" s="57"/>
      <c r="E11" s="57"/>
      <c r="F11" s="57"/>
      <c r="G11" s="57"/>
      <c r="H11" s="57"/>
      <c r="I11" s="57"/>
      <c r="J11" s="57"/>
      <c r="K11" s="57"/>
      <c r="L11" s="57"/>
      <c r="M11" s="57"/>
      <c r="N11" s="57"/>
      <c r="O11" s="57"/>
      <c r="P11" s="57"/>
      <c r="Q11" s="57"/>
    </row>
    <row r="12" spans="1:17" x14ac:dyDescent="0.25">
      <c r="A12" s="57" t="s">
        <v>90</v>
      </c>
      <c r="B12" s="57"/>
      <c r="C12" s="57"/>
      <c r="D12" s="57"/>
      <c r="E12" s="57"/>
      <c r="F12" s="57"/>
      <c r="G12" s="57"/>
      <c r="H12" s="57"/>
      <c r="I12" s="57"/>
      <c r="J12" s="57"/>
      <c r="K12" s="57"/>
      <c r="L12" s="57"/>
      <c r="M12" s="57"/>
      <c r="N12" s="57"/>
      <c r="O12" s="57"/>
      <c r="P12" s="57"/>
      <c r="Q12" s="57"/>
    </row>
    <row r="13" spans="1:17" x14ac:dyDescent="0.25">
      <c r="A13" s="57" t="s">
        <v>90</v>
      </c>
      <c r="B13" s="57"/>
      <c r="C13" s="57"/>
      <c r="D13" s="57"/>
      <c r="E13" s="57"/>
      <c r="F13" s="57"/>
      <c r="G13" s="57"/>
      <c r="H13" s="57"/>
      <c r="I13" s="57"/>
      <c r="J13" s="57"/>
      <c r="K13" s="57"/>
      <c r="L13" s="57"/>
      <c r="M13" s="57"/>
      <c r="N13" s="57"/>
      <c r="O13" s="57"/>
      <c r="P13" s="57"/>
      <c r="Q13" s="57"/>
    </row>
    <row r="14" spans="1:17" x14ac:dyDescent="0.25">
      <c r="A14" s="57" t="s">
        <v>90</v>
      </c>
      <c r="B14" s="57"/>
      <c r="C14" s="57"/>
      <c r="D14" s="57"/>
      <c r="E14" s="57"/>
      <c r="F14" s="57"/>
      <c r="G14" s="57"/>
      <c r="H14" s="57"/>
      <c r="I14" s="57"/>
      <c r="J14" s="57"/>
      <c r="K14" s="57"/>
      <c r="L14" s="57"/>
      <c r="M14" s="57"/>
      <c r="N14" s="57"/>
      <c r="O14" s="57"/>
      <c r="P14" s="57"/>
      <c r="Q14" s="57"/>
    </row>
    <row r="15" spans="1:17" x14ac:dyDescent="0.25">
      <c r="A15" s="57" t="s">
        <v>90</v>
      </c>
      <c r="B15" s="57"/>
      <c r="C15" s="57"/>
      <c r="D15" s="57"/>
      <c r="E15" s="57"/>
      <c r="F15" s="57"/>
      <c r="G15" s="57"/>
      <c r="H15" s="57"/>
      <c r="I15" s="57"/>
      <c r="J15" s="57"/>
      <c r="K15" s="57"/>
      <c r="L15" s="57"/>
      <c r="M15" s="57"/>
      <c r="N15" s="57"/>
      <c r="O15" s="57"/>
      <c r="P15" s="57"/>
      <c r="Q15" s="57"/>
    </row>
    <row r="16" spans="1:17" x14ac:dyDescent="0.25">
      <c r="A16" s="57" t="s">
        <v>90</v>
      </c>
      <c r="B16" s="57"/>
      <c r="C16" s="57"/>
      <c r="D16" s="57"/>
      <c r="E16" s="57"/>
      <c r="F16" s="57"/>
      <c r="G16" s="57"/>
      <c r="H16" s="57"/>
      <c r="I16" s="57"/>
      <c r="J16" s="57"/>
      <c r="K16" s="57"/>
      <c r="L16" s="57"/>
      <c r="M16" s="57"/>
      <c r="N16" s="57"/>
      <c r="O16" s="57"/>
      <c r="P16" s="57"/>
      <c r="Q16" s="57"/>
    </row>
    <row r="17" spans="1:17" x14ac:dyDescent="0.25">
      <c r="A17" s="57" t="s">
        <v>90</v>
      </c>
      <c r="B17" s="57"/>
      <c r="C17" s="57"/>
      <c r="D17" s="57"/>
      <c r="E17" s="57"/>
      <c r="F17" s="57"/>
      <c r="G17" s="57"/>
      <c r="H17" s="57"/>
      <c r="I17" s="57"/>
      <c r="J17" s="57"/>
      <c r="K17" s="57"/>
      <c r="L17" s="57"/>
      <c r="M17" s="57"/>
      <c r="N17" s="57"/>
      <c r="O17" s="57"/>
      <c r="P17" s="57"/>
      <c r="Q17" s="57"/>
    </row>
    <row r="18" spans="1:17" x14ac:dyDescent="0.25">
      <c r="A18" s="57" t="s">
        <v>90</v>
      </c>
      <c r="B18" s="57"/>
      <c r="C18" s="57"/>
      <c r="D18" s="57"/>
      <c r="E18" s="57"/>
      <c r="F18" s="57"/>
      <c r="G18" s="57"/>
      <c r="H18" s="57"/>
      <c r="I18" s="57"/>
      <c r="J18" s="57"/>
      <c r="K18" s="57"/>
      <c r="L18" s="57"/>
      <c r="M18" s="57"/>
      <c r="N18" s="57"/>
      <c r="O18" s="57"/>
      <c r="P18" s="57"/>
      <c r="Q18" s="57"/>
    </row>
    <row r="19" spans="1:17" x14ac:dyDescent="0.25">
      <c r="A19" s="57" t="s">
        <v>90</v>
      </c>
      <c r="B19" s="57"/>
      <c r="C19" s="57"/>
      <c r="D19" s="57"/>
      <c r="E19" s="57"/>
      <c r="F19" s="57"/>
      <c r="G19" s="57"/>
      <c r="H19" s="57"/>
      <c r="I19" s="57"/>
      <c r="J19" s="57"/>
      <c r="K19" s="57"/>
      <c r="L19" s="57"/>
      <c r="M19" s="57"/>
      <c r="N19" s="57"/>
      <c r="O19" s="57"/>
      <c r="P19" s="57"/>
      <c r="Q19" s="57"/>
    </row>
    <row r="20" spans="1:17" x14ac:dyDescent="0.25">
      <c r="A20" s="57" t="s">
        <v>90</v>
      </c>
      <c r="B20" s="57"/>
      <c r="C20" s="57"/>
      <c r="D20" s="57"/>
      <c r="E20" s="57"/>
      <c r="F20" s="57"/>
      <c r="G20" s="57"/>
      <c r="H20" s="57"/>
      <c r="I20" s="57"/>
      <c r="J20" s="57"/>
      <c r="K20" s="57"/>
      <c r="L20" s="57"/>
      <c r="M20" s="57"/>
      <c r="N20" s="57"/>
      <c r="O20" s="57"/>
      <c r="P20" s="57"/>
      <c r="Q20" s="57"/>
    </row>
    <row r="21" spans="1:17" x14ac:dyDescent="0.25">
      <c r="A21" s="57" t="s">
        <v>90</v>
      </c>
      <c r="B21" s="57"/>
      <c r="C21" s="57"/>
      <c r="D21" s="57"/>
      <c r="E21" s="57"/>
      <c r="F21" s="57"/>
      <c r="G21" s="57"/>
      <c r="H21" s="57"/>
      <c r="I21" s="57"/>
      <c r="J21" s="57"/>
      <c r="K21" s="57"/>
      <c r="L21" s="57"/>
      <c r="M21" s="57"/>
      <c r="N21" s="57"/>
      <c r="O21" s="57"/>
      <c r="P21" s="57"/>
      <c r="Q21" s="57"/>
    </row>
    <row r="22" spans="1:17" s="60" customFormat="1" x14ac:dyDescent="0.25"/>
    <row r="23" spans="1:17" s="60" customFormat="1" x14ac:dyDescent="0.25"/>
    <row r="24" spans="1:17" s="60" customFormat="1" x14ac:dyDescent="0.25"/>
    <row r="25" spans="1:17" s="60" customFormat="1" x14ac:dyDescent="0.25"/>
    <row r="26" spans="1:17" s="60" customFormat="1" x14ac:dyDescent="0.25"/>
    <row r="27" spans="1:17" s="60" customFormat="1" x14ac:dyDescent="0.25"/>
  </sheetData>
  <mergeCells count="4">
    <mergeCell ref="A1:D1"/>
    <mergeCell ref="E1:G1"/>
    <mergeCell ref="O1:P1"/>
    <mergeCell ref="I1:N1"/>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8B628-6343-4F7A-A061-0827A796D75B}">
  <sheetPr>
    <pageSetUpPr fitToPage="1"/>
  </sheetPr>
  <dimension ref="B1:T54"/>
  <sheetViews>
    <sheetView tabSelected="1" topLeftCell="B1" zoomScaleNormal="100" workbookViewId="0">
      <selection activeCell="B3" sqref="B3:J3"/>
    </sheetView>
  </sheetViews>
  <sheetFormatPr defaultRowHeight="14.4" x14ac:dyDescent="0.3"/>
  <cols>
    <col min="1" max="1" width="2.21875" customWidth="1"/>
    <col min="2" max="2" width="14.5546875" customWidth="1"/>
    <col min="3" max="3" width="8.77734375" customWidth="1"/>
    <col min="4" max="4" width="14.77734375" customWidth="1"/>
    <col min="5" max="5" width="21" customWidth="1"/>
    <col min="6" max="6" width="18.21875" customWidth="1"/>
    <col min="7" max="7" width="12.33203125" customWidth="1"/>
    <col min="8" max="8" width="10.5546875" customWidth="1"/>
    <col min="9" max="9" width="9.44140625" bestFit="1" customWidth="1"/>
    <col min="10" max="10" width="14.33203125" customWidth="1"/>
    <col min="11" max="11" width="19.33203125" bestFit="1" customWidth="1"/>
    <col min="12" max="12" width="20.5546875" customWidth="1"/>
    <col min="13" max="13" width="18.88671875" customWidth="1"/>
    <col min="14" max="14" width="18.33203125" bestFit="1" customWidth="1"/>
    <col min="15" max="15" width="15.109375" customWidth="1"/>
    <col min="16" max="16" width="13.44140625" customWidth="1"/>
  </cols>
  <sheetData>
    <row r="1" spans="2:20" ht="8.4" customHeight="1" thickBot="1" x14ac:dyDescent="0.35"/>
    <row r="2" spans="2:20" ht="21" thickTop="1" thickBot="1" x14ac:dyDescent="0.45">
      <c r="B2" s="112" t="s">
        <v>85</v>
      </c>
      <c r="C2" s="113"/>
      <c r="D2" s="113"/>
      <c r="E2" s="113"/>
      <c r="F2" s="113"/>
      <c r="G2" s="113"/>
      <c r="H2" s="113"/>
      <c r="I2" s="113"/>
      <c r="J2" s="114"/>
      <c r="K2" s="3"/>
      <c r="L2" s="3"/>
      <c r="M2" s="3"/>
      <c r="N2" s="3"/>
      <c r="O2" s="3"/>
      <c r="P2" s="3"/>
      <c r="Q2" s="3"/>
      <c r="R2" s="3"/>
      <c r="S2" s="3"/>
      <c r="T2" s="4"/>
    </row>
    <row r="3" spans="2:20" ht="144" customHeight="1" thickTop="1" thickBot="1" x14ac:dyDescent="0.35">
      <c r="B3" s="115" t="s">
        <v>110</v>
      </c>
      <c r="C3" s="116"/>
      <c r="D3" s="116"/>
      <c r="E3" s="116"/>
      <c r="F3" s="116"/>
      <c r="G3" s="116"/>
      <c r="H3" s="116"/>
      <c r="I3" s="116"/>
      <c r="J3" s="117"/>
      <c r="K3" s="5"/>
      <c r="L3" s="5"/>
      <c r="M3" s="5"/>
      <c r="N3" s="5"/>
      <c r="O3" s="5"/>
      <c r="P3" s="5"/>
      <c r="Q3" s="5"/>
      <c r="R3" s="5"/>
      <c r="S3" s="5"/>
      <c r="T3" s="5"/>
    </row>
    <row r="4" spans="2:20" ht="15" customHeight="1" thickTop="1" thickBot="1" x14ac:dyDescent="0.35"/>
    <row r="5" spans="2:20" ht="62.4" customHeight="1" thickTop="1" thickBot="1" x14ac:dyDescent="0.35">
      <c r="B5" s="75" t="s">
        <v>54</v>
      </c>
      <c r="D5" s="70"/>
      <c r="E5" s="71" t="s">
        <v>55</v>
      </c>
      <c r="F5" s="71" t="s">
        <v>56</v>
      </c>
      <c r="G5" s="71" t="s">
        <v>91</v>
      </c>
      <c r="H5" s="72" t="s">
        <v>57</v>
      </c>
      <c r="I5" s="73" t="s">
        <v>58</v>
      </c>
      <c r="J5" s="74" t="s">
        <v>59</v>
      </c>
    </row>
    <row r="6" spans="2:20" ht="15.6" customHeight="1" thickTop="1" thickBot="1" x14ac:dyDescent="0.35">
      <c r="B6" s="118">
        <v>250</v>
      </c>
      <c r="D6" s="93" t="s">
        <v>94</v>
      </c>
      <c r="E6" s="87">
        <v>0.15</v>
      </c>
      <c r="F6" s="98">
        <f>$B$6*E6</f>
        <v>37.5</v>
      </c>
      <c r="G6" s="6" t="s">
        <v>21</v>
      </c>
      <c r="H6" s="7">
        <f>$F$6*Portiegroottes!E$8</f>
        <v>1.9375</v>
      </c>
      <c r="I6" s="8">
        <f>$F$6*Portiegroottes!F$8</f>
        <v>12.5</v>
      </c>
      <c r="J6" s="48"/>
    </row>
    <row r="7" spans="2:20" ht="15.6" thickTop="1" thickBot="1" x14ac:dyDescent="0.35">
      <c r="B7" s="118"/>
      <c r="D7" s="94"/>
      <c r="E7" s="119"/>
      <c r="F7" s="99"/>
      <c r="G7" s="6" t="s">
        <v>60</v>
      </c>
      <c r="H7" s="7">
        <f>$F$6*Portiegroottes!E$9</f>
        <v>2.5</v>
      </c>
      <c r="I7" s="8">
        <f>$F$6*Portiegroottes!F$9</f>
        <v>12.5</v>
      </c>
      <c r="J7" s="49"/>
      <c r="L7" s="9"/>
    </row>
    <row r="8" spans="2:20" ht="14.4" customHeight="1" thickTop="1" x14ac:dyDescent="0.3">
      <c r="D8" s="95"/>
      <c r="E8" s="120"/>
      <c r="F8" s="100"/>
      <c r="G8" s="6" t="s">
        <v>35</v>
      </c>
      <c r="H8" s="7">
        <f>$F$6*Portiegroottes!E$16</f>
        <v>2.25</v>
      </c>
      <c r="I8" s="8">
        <f>$F$6*Portiegroottes!F$16</f>
        <v>25.000000000000011</v>
      </c>
      <c r="J8" s="49"/>
    </row>
    <row r="9" spans="2:20" x14ac:dyDescent="0.3">
      <c r="D9" s="101" t="s">
        <v>95</v>
      </c>
      <c r="E9" s="87">
        <v>0.15</v>
      </c>
      <c r="F9" s="98">
        <f>$B$6*E9</f>
        <v>37.5</v>
      </c>
      <c r="G9" s="6" t="s">
        <v>21</v>
      </c>
      <c r="H9" s="7">
        <f>$F$9*Portiegroottes!E$8</f>
        <v>1.9375</v>
      </c>
      <c r="I9" s="8">
        <f>$F$9*Portiegroottes!F$8</f>
        <v>12.5</v>
      </c>
      <c r="J9" s="49"/>
    </row>
    <row r="10" spans="2:20" x14ac:dyDescent="0.3">
      <c r="D10" s="94"/>
      <c r="E10" s="96"/>
      <c r="F10" s="99"/>
      <c r="G10" s="6" t="s">
        <v>22</v>
      </c>
      <c r="H10" s="7">
        <f>$F$9*Portiegroottes!E$20</f>
        <v>2.125</v>
      </c>
      <c r="I10" s="8">
        <f>$F$9*Portiegroottes!F$20</f>
        <v>12.5</v>
      </c>
      <c r="J10" s="49"/>
    </row>
    <row r="11" spans="2:20" x14ac:dyDescent="0.3">
      <c r="D11" s="94"/>
      <c r="E11" s="97"/>
      <c r="F11" s="100"/>
      <c r="G11" s="6" t="s">
        <v>61</v>
      </c>
      <c r="H11" s="76">
        <f>$F$9*Portiegroottes!E$17</f>
        <v>1.8749999999999998</v>
      </c>
      <c r="I11" s="10">
        <f>$F$9*Portiegroottes!F$17</f>
        <v>6.3750000000000009</v>
      </c>
      <c r="J11" s="50"/>
    </row>
    <row r="12" spans="2:20" x14ac:dyDescent="0.3">
      <c r="D12" s="93" t="s">
        <v>96</v>
      </c>
      <c r="E12" s="87">
        <v>0.15</v>
      </c>
      <c r="F12" s="98">
        <f>$B$6*E12</f>
        <v>37.5</v>
      </c>
      <c r="G12" s="6" t="s">
        <v>21</v>
      </c>
      <c r="H12" s="7">
        <f>$F$12*Portiegroottes!E$8</f>
        <v>1.9375</v>
      </c>
      <c r="I12" s="8">
        <f>$F$12*Portiegroottes!F$8</f>
        <v>12.5</v>
      </c>
      <c r="J12" s="49"/>
    </row>
    <row r="13" spans="2:20" x14ac:dyDescent="0.3">
      <c r="D13" s="110"/>
      <c r="E13" s="96"/>
      <c r="F13" s="99"/>
      <c r="G13" s="6" t="s">
        <v>60</v>
      </c>
      <c r="H13" s="7">
        <f>$F$12*Portiegroottes!E$9</f>
        <v>2.5</v>
      </c>
      <c r="I13" s="8">
        <f>$F$12*Portiegroottes!F$9</f>
        <v>12.5</v>
      </c>
      <c r="J13" s="49"/>
    </row>
    <row r="14" spans="2:20" x14ac:dyDescent="0.3">
      <c r="D14" s="111"/>
      <c r="E14" s="97"/>
      <c r="F14" s="100"/>
      <c r="G14" s="6" t="s">
        <v>34</v>
      </c>
      <c r="H14" s="7">
        <f>$F$12*Portiegroottes!E$15</f>
        <v>1.125</v>
      </c>
      <c r="I14" s="8">
        <f>$F$12*Portiegroottes!F$15</f>
        <v>12.499999999999988</v>
      </c>
      <c r="J14" s="49"/>
    </row>
    <row r="15" spans="2:20" x14ac:dyDescent="0.3">
      <c r="D15" s="102" t="s">
        <v>97</v>
      </c>
      <c r="E15" s="87">
        <v>0.15</v>
      </c>
      <c r="F15" s="98">
        <f t="shared" ref="F15" si="0">$B$6*E15</f>
        <v>37.5</v>
      </c>
      <c r="G15" s="6" t="s">
        <v>31</v>
      </c>
      <c r="H15" s="7">
        <f>$F$15*Portiegroottes!E$26</f>
        <v>2.125</v>
      </c>
      <c r="I15" s="8">
        <f>$F$15*Portiegroottes!F$26</f>
        <v>2.083333333333333</v>
      </c>
      <c r="J15" s="49"/>
    </row>
    <row r="16" spans="2:20" x14ac:dyDescent="0.3">
      <c r="D16" s="103"/>
      <c r="E16" s="96"/>
      <c r="F16" s="99"/>
      <c r="G16" s="6" t="s">
        <v>33</v>
      </c>
      <c r="H16" s="78"/>
      <c r="I16" s="77"/>
      <c r="J16" s="51">
        <f>$F$15*Portiegroottes!G$30</f>
        <v>6.25</v>
      </c>
    </row>
    <row r="17" spans="4:10" x14ac:dyDescent="0.3">
      <c r="D17" s="104"/>
      <c r="E17" s="97"/>
      <c r="F17" s="100"/>
      <c r="G17" s="6" t="s">
        <v>29</v>
      </c>
      <c r="H17" s="7">
        <f>$F$15*Portiegroottes!E$31</f>
        <v>2.5</v>
      </c>
      <c r="I17" s="8">
        <f>$F$15*Portiegroottes!F$31</f>
        <v>25</v>
      </c>
      <c r="J17" s="49"/>
    </row>
    <row r="18" spans="4:10" x14ac:dyDescent="0.3">
      <c r="D18" s="105" t="s">
        <v>98</v>
      </c>
      <c r="E18" s="107">
        <v>0.2</v>
      </c>
      <c r="F18" s="98">
        <f t="shared" ref="F18" si="1">$B$6*E18</f>
        <v>50</v>
      </c>
      <c r="G18" s="6" t="s">
        <v>21</v>
      </c>
      <c r="H18" s="7">
        <f>$F$18*Portiegroottes!E$8</f>
        <v>2.5833333333333335</v>
      </c>
      <c r="I18" s="8">
        <f>$F$18*Portiegroottes!F$8</f>
        <v>16.666666666666664</v>
      </c>
      <c r="J18" s="49"/>
    </row>
    <row r="19" spans="4:10" x14ac:dyDescent="0.3">
      <c r="D19" s="106"/>
      <c r="E19" s="108"/>
      <c r="F19" s="99"/>
      <c r="G19" s="6" t="s">
        <v>60</v>
      </c>
      <c r="H19" s="7">
        <f>$F$18*Portiegroottes!E$9</f>
        <v>3.3333333333333335</v>
      </c>
      <c r="I19" s="8">
        <f>$F$18*Portiegroottes!F$9</f>
        <v>16.666666666666664</v>
      </c>
      <c r="J19" s="49"/>
    </row>
    <row r="20" spans="4:10" x14ac:dyDescent="0.3">
      <c r="D20" s="106"/>
      <c r="E20" s="109"/>
      <c r="F20" s="100"/>
      <c r="G20" s="11" t="s">
        <v>35</v>
      </c>
      <c r="H20" s="12">
        <f>$F$18*Portiegroottes!E$16</f>
        <v>3</v>
      </c>
      <c r="I20" s="13">
        <f>$F$18*Portiegroottes!F$16</f>
        <v>33.33333333333335</v>
      </c>
      <c r="J20" s="49"/>
    </row>
    <row r="21" spans="4:10" x14ac:dyDescent="0.3">
      <c r="D21" s="93" t="s">
        <v>99</v>
      </c>
      <c r="E21" s="87">
        <v>0.2</v>
      </c>
      <c r="F21" s="98">
        <f t="shared" ref="F21" si="2">$B$6*E21</f>
        <v>50</v>
      </c>
      <c r="G21" s="6" t="s">
        <v>21</v>
      </c>
      <c r="H21" s="7">
        <f>$F$21*Portiegroottes!E$8</f>
        <v>2.5833333333333335</v>
      </c>
      <c r="I21" s="8">
        <f>$F$21*Portiegroottes!F$8</f>
        <v>16.666666666666664</v>
      </c>
      <c r="J21" s="49"/>
    </row>
    <row r="22" spans="4:10" x14ac:dyDescent="0.3">
      <c r="D22" s="94"/>
      <c r="E22" s="96"/>
      <c r="F22" s="99"/>
      <c r="G22" s="6" t="s">
        <v>22</v>
      </c>
      <c r="H22" s="7">
        <f>$F$21*Portiegroottes!E$20</f>
        <v>2.8333333333333335</v>
      </c>
      <c r="I22" s="8">
        <f>$F$21*Portiegroottes!F$20</f>
        <v>16.666666666666664</v>
      </c>
      <c r="J22" s="49"/>
    </row>
    <row r="23" spans="4:10" x14ac:dyDescent="0.3">
      <c r="D23" s="95"/>
      <c r="E23" s="97"/>
      <c r="F23" s="100"/>
      <c r="G23" s="6" t="s">
        <v>61</v>
      </c>
      <c r="H23" s="7">
        <f>$F$21*Portiegroottes!E$17</f>
        <v>2.5</v>
      </c>
      <c r="I23" s="8">
        <f>$F$21*Portiegroottes!F$17</f>
        <v>8.5</v>
      </c>
      <c r="J23" s="49"/>
    </row>
    <row r="24" spans="4:10" x14ac:dyDescent="0.3">
      <c r="D24" s="101" t="s">
        <v>100</v>
      </c>
      <c r="E24" s="87">
        <v>0.2</v>
      </c>
      <c r="F24" s="98">
        <f t="shared" ref="F24" si="3">$B$6*E24</f>
        <v>50</v>
      </c>
      <c r="G24" s="6" t="s">
        <v>21</v>
      </c>
      <c r="H24" s="7">
        <f>$F$24*Portiegroottes!E$8</f>
        <v>2.5833333333333335</v>
      </c>
      <c r="I24" s="8">
        <f>$F$24*Portiegroottes!F$8</f>
        <v>16.666666666666664</v>
      </c>
      <c r="J24" s="49"/>
    </row>
    <row r="25" spans="4:10" x14ac:dyDescent="0.3">
      <c r="D25" s="94"/>
      <c r="E25" s="96"/>
      <c r="F25" s="99"/>
      <c r="G25" s="6" t="s">
        <v>60</v>
      </c>
      <c r="H25" s="7">
        <f>$F$24*Portiegroottes!E$9</f>
        <v>3.3333333333333335</v>
      </c>
      <c r="I25" s="8">
        <f>$F$24*Portiegroottes!F$9</f>
        <v>16.666666666666664</v>
      </c>
      <c r="J25" s="49"/>
    </row>
    <row r="26" spans="4:10" x14ac:dyDescent="0.3">
      <c r="D26" s="95"/>
      <c r="E26" s="97"/>
      <c r="F26" s="100"/>
      <c r="G26" s="6" t="s">
        <v>36</v>
      </c>
      <c r="H26" s="7">
        <f>$F$24*Portiegroottes!E$22</f>
        <v>3.4166666666666665</v>
      </c>
      <c r="I26" s="8">
        <f>$F$24*Portiegroottes!F$22</f>
        <v>16.666666666666664</v>
      </c>
      <c r="J26" s="49"/>
    </row>
    <row r="27" spans="4:10" x14ac:dyDescent="0.3">
      <c r="D27" s="84" t="s">
        <v>101</v>
      </c>
      <c r="E27" s="87">
        <v>0.2</v>
      </c>
      <c r="F27" s="90">
        <f t="shared" ref="F27" si="4">$B$6*E27</f>
        <v>50</v>
      </c>
      <c r="G27" s="6" t="s">
        <v>21</v>
      </c>
      <c r="H27" s="14">
        <f>$F$27*Portiegroottes!E$8</f>
        <v>2.5833333333333335</v>
      </c>
      <c r="I27" s="15">
        <f>$F$27*Portiegroottes!F$8</f>
        <v>16.666666666666664</v>
      </c>
      <c r="J27" s="49"/>
    </row>
    <row r="28" spans="4:10" x14ac:dyDescent="0.3">
      <c r="D28" s="85"/>
      <c r="E28" s="88"/>
      <c r="F28" s="90"/>
      <c r="G28" s="6" t="s">
        <v>23</v>
      </c>
      <c r="H28" s="14">
        <f>$F$27*Portiegroottes!E$6</f>
        <v>2.166666666666667</v>
      </c>
      <c r="I28" s="15">
        <f>$F$27*Portiegroottes!F$6</f>
        <v>150</v>
      </c>
      <c r="J28" s="49"/>
    </row>
    <row r="29" spans="4:10" x14ac:dyDescent="0.3">
      <c r="D29" s="85"/>
      <c r="E29" s="92"/>
      <c r="F29" s="90"/>
      <c r="G29" s="6" t="s">
        <v>36</v>
      </c>
      <c r="H29" s="14">
        <f>$F$27*Portiegroottes!E$22</f>
        <v>3.4166666666666665</v>
      </c>
      <c r="I29" s="15">
        <f>$F$27*Portiegroottes!F$22</f>
        <v>16.666666666666664</v>
      </c>
      <c r="J29" s="49"/>
    </row>
    <row r="30" spans="4:10" x14ac:dyDescent="0.3">
      <c r="D30" s="84" t="s">
        <v>102</v>
      </c>
      <c r="E30" s="87">
        <v>0.25</v>
      </c>
      <c r="F30" s="90">
        <f>$B$6*E30</f>
        <v>62.5</v>
      </c>
      <c r="G30" s="6" t="s">
        <v>30</v>
      </c>
      <c r="H30" s="7">
        <f>$F$30*Portiegroottes!E$28</f>
        <v>2.0833333333333335</v>
      </c>
      <c r="I30" s="8">
        <f>$F$30*Portiegroottes!F$28</f>
        <v>6.875</v>
      </c>
      <c r="J30" s="49"/>
    </row>
    <row r="31" spans="4:10" x14ac:dyDescent="0.3">
      <c r="D31" s="85"/>
      <c r="E31" s="88"/>
      <c r="F31" s="90"/>
      <c r="G31" s="6" t="s">
        <v>28</v>
      </c>
      <c r="H31" s="14">
        <f>$F$30*Portiegroottes!E$27</f>
        <v>2.5</v>
      </c>
      <c r="I31" s="15">
        <f>$F$30*Portiegroottes!F$27</f>
        <v>208.33333333333334</v>
      </c>
      <c r="J31" s="49"/>
    </row>
    <row r="32" spans="4:10" x14ac:dyDescent="0.3">
      <c r="D32" s="85"/>
      <c r="E32" s="92"/>
      <c r="F32" s="90"/>
      <c r="G32" s="6" t="s">
        <v>31</v>
      </c>
      <c r="H32" s="7">
        <f>$F$30*Portiegroottes!E$26</f>
        <v>3.541666666666667</v>
      </c>
      <c r="I32" s="8">
        <f>$F$30*Portiegroottes!F$26</f>
        <v>3.4722222222222219</v>
      </c>
      <c r="J32" s="49"/>
    </row>
    <row r="33" spans="4:10" x14ac:dyDescent="0.3">
      <c r="D33" s="84" t="s">
        <v>103</v>
      </c>
      <c r="E33" s="87">
        <v>0.25</v>
      </c>
      <c r="F33" s="90">
        <f t="shared" ref="F33:F48" si="5">$B$6*E33</f>
        <v>62.5</v>
      </c>
      <c r="G33" s="6" t="s">
        <v>21</v>
      </c>
      <c r="H33" s="14">
        <f>$F$33*Portiegroottes!E$8</f>
        <v>3.2291666666666665</v>
      </c>
      <c r="I33" s="15">
        <f>$F$33*Portiegroottes!F$8</f>
        <v>20.833333333333332</v>
      </c>
      <c r="J33" s="49"/>
    </row>
    <row r="34" spans="4:10" x14ac:dyDescent="0.3">
      <c r="D34" s="85"/>
      <c r="E34" s="88"/>
      <c r="F34" s="90"/>
      <c r="G34" s="6" t="s">
        <v>23</v>
      </c>
      <c r="H34" s="14">
        <f>$F$33*Portiegroottes!E$6</f>
        <v>2.7083333333333335</v>
      </c>
      <c r="I34" s="15">
        <f>$F$33*Portiegroottes!F$6</f>
        <v>187.5</v>
      </c>
      <c r="J34" s="49"/>
    </row>
    <row r="35" spans="4:10" x14ac:dyDescent="0.3">
      <c r="D35" s="85"/>
      <c r="E35" s="92"/>
      <c r="F35" s="90"/>
      <c r="G35" s="16" t="s">
        <v>36</v>
      </c>
      <c r="H35" s="14">
        <f>$F$33*Portiegroottes!E$22</f>
        <v>4.270833333333333</v>
      </c>
      <c r="I35" s="15">
        <f>$F$33*Portiegroottes!F$22</f>
        <v>20.833333333333332</v>
      </c>
      <c r="J35" s="49"/>
    </row>
    <row r="36" spans="4:10" x14ac:dyDescent="0.3">
      <c r="D36" s="84" t="s">
        <v>104</v>
      </c>
      <c r="E36" s="87">
        <v>0.25</v>
      </c>
      <c r="F36" s="90">
        <f t="shared" si="5"/>
        <v>62.5</v>
      </c>
      <c r="G36" s="6" t="s">
        <v>23</v>
      </c>
      <c r="H36" s="14">
        <f>$F$36*Portiegroottes!E$6</f>
        <v>2.7083333333333335</v>
      </c>
      <c r="I36" s="15">
        <f>$F$36*Portiegroottes!F$6</f>
        <v>187.5</v>
      </c>
      <c r="J36" s="49"/>
    </row>
    <row r="37" spans="4:10" x14ac:dyDescent="0.3">
      <c r="D37" s="85"/>
      <c r="E37" s="88"/>
      <c r="F37" s="90"/>
      <c r="G37" s="6" t="s">
        <v>62</v>
      </c>
      <c r="H37" s="14">
        <f>$F$36*Portiegroottes!E$13</f>
        <v>2.0833333333333335</v>
      </c>
      <c r="I37" s="15">
        <f>$F$36*Portiegroottes!F$13</f>
        <v>520.83333333333337</v>
      </c>
      <c r="J37" s="49"/>
    </row>
    <row r="38" spans="4:10" x14ac:dyDescent="0.3">
      <c r="D38" s="85"/>
      <c r="E38" s="92"/>
      <c r="F38" s="90"/>
      <c r="G38" s="6" t="s">
        <v>60</v>
      </c>
      <c r="H38" s="14">
        <f>$F$36*Portiegroottes!E$9</f>
        <v>4.166666666666667</v>
      </c>
      <c r="I38" s="15">
        <f>$F$36*Portiegroottes!F$9</f>
        <v>20.833333333333332</v>
      </c>
      <c r="J38" s="49"/>
    </row>
    <row r="39" spans="4:10" x14ac:dyDescent="0.3">
      <c r="D39" s="84" t="s">
        <v>105</v>
      </c>
      <c r="E39" s="87">
        <v>0.25</v>
      </c>
      <c r="F39" s="90">
        <f t="shared" si="5"/>
        <v>62.5</v>
      </c>
      <c r="G39" s="6" t="s">
        <v>29</v>
      </c>
      <c r="H39" s="14">
        <f>$F$39*Portiegroottes!E$31</f>
        <v>4.166666666666667</v>
      </c>
      <c r="I39" s="15">
        <f>$F$39*Portiegroottes!F$31</f>
        <v>41.666666666666664</v>
      </c>
      <c r="J39" s="49"/>
    </row>
    <row r="40" spans="4:10" x14ac:dyDescent="0.3">
      <c r="D40" s="85"/>
      <c r="E40" s="88"/>
      <c r="F40" s="90"/>
      <c r="G40" s="6" t="s">
        <v>30</v>
      </c>
      <c r="H40" s="14">
        <f>$F$39*Portiegroottes!E$28</f>
        <v>2.0833333333333335</v>
      </c>
      <c r="I40" s="15">
        <f>$F$39*Portiegroottes!F$28</f>
        <v>6.875</v>
      </c>
      <c r="J40" s="49"/>
    </row>
    <row r="41" spans="4:10" x14ac:dyDescent="0.3">
      <c r="D41" s="85"/>
      <c r="E41" s="92"/>
      <c r="F41" s="90"/>
      <c r="G41" s="6" t="s">
        <v>31</v>
      </c>
      <c r="H41" s="14">
        <f>$F$39*Portiegroottes!E$26</f>
        <v>3.541666666666667</v>
      </c>
      <c r="I41" s="15">
        <f>$F$39*Portiegroottes!F$26</f>
        <v>3.4722222222222219</v>
      </c>
      <c r="J41" s="49"/>
    </row>
    <row r="42" spans="4:10" x14ac:dyDescent="0.3">
      <c r="D42" s="84" t="s">
        <v>106</v>
      </c>
      <c r="E42" s="87">
        <v>0.3</v>
      </c>
      <c r="F42" s="90">
        <f t="shared" si="5"/>
        <v>75</v>
      </c>
      <c r="G42" s="6" t="s">
        <v>23</v>
      </c>
      <c r="H42" s="14">
        <f>$F$42*Portiegroottes!E$6</f>
        <v>3.25</v>
      </c>
      <c r="I42" s="15">
        <f>$F$42*Portiegroottes!F$6</f>
        <v>225</v>
      </c>
      <c r="J42" s="49"/>
    </row>
    <row r="43" spans="4:10" x14ac:dyDescent="0.3">
      <c r="D43" s="85"/>
      <c r="E43" s="88"/>
      <c r="F43" s="90"/>
      <c r="G43" s="6" t="s">
        <v>63</v>
      </c>
      <c r="H43" s="7">
        <f>$F$42*Portiegroottes!E$11</f>
        <v>0.83333333333333337</v>
      </c>
      <c r="I43" s="8">
        <f>$F$42*Portiegroottes!F$11</f>
        <v>141.5</v>
      </c>
      <c r="J43" s="49"/>
    </row>
    <row r="44" spans="4:10" x14ac:dyDescent="0.3">
      <c r="D44" s="85"/>
      <c r="E44" s="92"/>
      <c r="F44" s="90"/>
      <c r="G44" s="6" t="s">
        <v>64</v>
      </c>
      <c r="H44" s="7">
        <f>$F$42*Portiegroottes!E$12</f>
        <v>2.5</v>
      </c>
      <c r="I44" s="8">
        <f>$F$42*Portiegroottes!F$12</f>
        <v>350</v>
      </c>
      <c r="J44" s="49"/>
    </row>
    <row r="45" spans="4:10" x14ac:dyDescent="0.3">
      <c r="D45" s="84" t="s">
        <v>107</v>
      </c>
      <c r="E45" s="87">
        <v>0.3</v>
      </c>
      <c r="F45" s="90">
        <f t="shared" si="5"/>
        <v>75</v>
      </c>
      <c r="G45" s="6" t="s">
        <v>65</v>
      </c>
      <c r="H45" s="14">
        <f>$F$45*Portiegroottes!E$14</f>
        <v>3.7499999999999996</v>
      </c>
      <c r="I45" s="15">
        <f>$F$45*Portiegroottes!F$14</f>
        <v>247.5</v>
      </c>
      <c r="J45" s="49"/>
    </row>
    <row r="46" spans="4:10" x14ac:dyDescent="0.3">
      <c r="D46" s="85"/>
      <c r="E46" s="88"/>
      <c r="F46" s="90"/>
      <c r="G46" s="6" t="s">
        <v>66</v>
      </c>
      <c r="H46" s="14">
        <f>$F$45*Portiegroottes!E$21</f>
        <v>3.5</v>
      </c>
      <c r="I46" s="15">
        <f>$F$45*Portiegroottes!F$21</f>
        <v>25</v>
      </c>
      <c r="J46" s="49"/>
    </row>
    <row r="47" spans="4:10" x14ac:dyDescent="0.3">
      <c r="D47" s="85"/>
      <c r="E47" s="92"/>
      <c r="F47" s="90"/>
      <c r="G47" s="6" t="s">
        <v>64</v>
      </c>
      <c r="H47" s="14">
        <f>$F$45*Portiegroottes!E$12</f>
        <v>2.5</v>
      </c>
      <c r="I47" s="15">
        <f>$F$45*Portiegroottes!F$12</f>
        <v>350</v>
      </c>
      <c r="J47" s="49"/>
    </row>
    <row r="48" spans="4:10" x14ac:dyDescent="0.3">
      <c r="D48" s="84" t="s">
        <v>108</v>
      </c>
      <c r="E48" s="87">
        <v>0.3</v>
      </c>
      <c r="F48" s="90">
        <f t="shared" si="5"/>
        <v>75</v>
      </c>
      <c r="G48" s="6" t="s">
        <v>23</v>
      </c>
      <c r="H48" s="14">
        <f>$F$48*Portiegroottes!E$6</f>
        <v>3.25</v>
      </c>
      <c r="I48" s="15">
        <f>$F$48*Portiegroottes!F$6</f>
        <v>225</v>
      </c>
      <c r="J48" s="49"/>
    </row>
    <row r="49" spans="4:10" x14ac:dyDescent="0.3">
      <c r="D49" s="85"/>
      <c r="E49" s="88"/>
      <c r="F49" s="90"/>
      <c r="G49" s="6" t="s">
        <v>67</v>
      </c>
      <c r="H49" s="14">
        <f>$F$48*Portiegroottes!E$10</f>
        <v>0.83333333333333337</v>
      </c>
      <c r="I49" s="15">
        <f>$F$48*Portiegroottes!F$10</f>
        <v>322.5</v>
      </c>
      <c r="J49" s="49"/>
    </row>
    <row r="50" spans="4:10" x14ac:dyDescent="0.3">
      <c r="D50" s="85"/>
      <c r="E50" s="92"/>
      <c r="F50" s="90"/>
      <c r="G50" s="6" t="s">
        <v>68</v>
      </c>
      <c r="H50" s="14">
        <f>$F$48*Portiegroottes!E$7</f>
        <v>2</v>
      </c>
      <c r="I50" s="15">
        <f>$F$48*Portiegroottes!F$7</f>
        <v>50</v>
      </c>
      <c r="J50" s="49"/>
    </row>
    <row r="51" spans="4:10" x14ac:dyDescent="0.3">
      <c r="D51" s="84" t="s">
        <v>109</v>
      </c>
      <c r="E51" s="87">
        <v>0.3</v>
      </c>
      <c r="F51" s="90">
        <f>$B$6*E51</f>
        <v>75</v>
      </c>
      <c r="G51" s="6" t="s">
        <v>65</v>
      </c>
      <c r="H51" s="14">
        <f>$F$51*Portiegroottes!E$14</f>
        <v>3.7499999999999996</v>
      </c>
      <c r="I51" s="15">
        <f>$F$51*Portiegroottes!F$14</f>
        <v>247.5</v>
      </c>
      <c r="J51" s="49"/>
    </row>
    <row r="52" spans="4:10" x14ac:dyDescent="0.3">
      <c r="D52" s="85"/>
      <c r="E52" s="88"/>
      <c r="F52" s="90"/>
      <c r="G52" s="6" t="s">
        <v>27</v>
      </c>
      <c r="H52" s="14">
        <f>$F$51*Portiegroottes!E$19</f>
        <v>2.75</v>
      </c>
      <c r="I52" s="15">
        <f>$F$51*Portiegroottes!F$19</f>
        <v>25</v>
      </c>
      <c r="J52" s="49"/>
    </row>
    <row r="53" spans="4:10" ht="15" thickBot="1" x14ac:dyDescent="0.35">
      <c r="D53" s="86"/>
      <c r="E53" s="89"/>
      <c r="F53" s="91"/>
      <c r="G53" s="52" t="s">
        <v>69</v>
      </c>
      <c r="H53" s="53">
        <f>$F$51*Portiegroottes!E$18</f>
        <v>4.5</v>
      </c>
      <c r="I53" s="54">
        <f>$F$51*Portiegroottes!F$18</f>
        <v>6.25</v>
      </c>
      <c r="J53" s="55"/>
    </row>
    <row r="54" spans="4:10" ht="15" thickTop="1" x14ac:dyDescent="0.3"/>
  </sheetData>
  <mergeCells count="51">
    <mergeCell ref="B2:J2"/>
    <mergeCell ref="B3:J3"/>
    <mergeCell ref="B6:B7"/>
    <mergeCell ref="D6:D8"/>
    <mergeCell ref="E6:E8"/>
    <mergeCell ref="F6:F8"/>
    <mergeCell ref="D9:D11"/>
    <mergeCell ref="E9:E11"/>
    <mergeCell ref="F9:F11"/>
    <mergeCell ref="D12:D14"/>
    <mergeCell ref="E12:E14"/>
    <mergeCell ref="F12:F14"/>
    <mergeCell ref="D15:D17"/>
    <mergeCell ref="E15:E17"/>
    <mergeCell ref="F15:F17"/>
    <mergeCell ref="D18:D20"/>
    <mergeCell ref="E18:E20"/>
    <mergeCell ref="F18:F20"/>
    <mergeCell ref="D21:D23"/>
    <mergeCell ref="E21:E23"/>
    <mergeCell ref="F21:F23"/>
    <mergeCell ref="D24:D26"/>
    <mergeCell ref="E24:E26"/>
    <mergeCell ref="F24:F26"/>
    <mergeCell ref="D27:D29"/>
    <mergeCell ref="E27:E29"/>
    <mergeCell ref="F27:F29"/>
    <mergeCell ref="D30:D32"/>
    <mergeCell ref="E30:E32"/>
    <mergeCell ref="F30:F32"/>
    <mergeCell ref="D33:D35"/>
    <mergeCell ref="E33:E35"/>
    <mergeCell ref="F33:F35"/>
    <mergeCell ref="D36:D38"/>
    <mergeCell ref="E36:E38"/>
    <mergeCell ref="F36:F38"/>
    <mergeCell ref="D39:D41"/>
    <mergeCell ref="E39:E41"/>
    <mergeCell ref="F39:F41"/>
    <mergeCell ref="D42:D44"/>
    <mergeCell ref="E42:E44"/>
    <mergeCell ref="F42:F44"/>
    <mergeCell ref="D51:D53"/>
    <mergeCell ref="E51:E53"/>
    <mergeCell ref="F51:F53"/>
    <mergeCell ref="D45:D47"/>
    <mergeCell ref="E45:E47"/>
    <mergeCell ref="F45:F47"/>
    <mergeCell ref="D48:D50"/>
    <mergeCell ref="E48:E50"/>
    <mergeCell ref="F48:F50"/>
  </mergeCells>
  <pageMargins left="0.7" right="0.7" top="0.75" bottom="0.75" header="0.3" footer="0.3"/>
  <pageSetup paperSize="9" scale="70"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37B0F-8803-4109-97C4-5A34F05B0187}">
  <sheetPr>
    <pageSetUpPr fitToPage="1"/>
  </sheetPr>
  <dimension ref="B1:M33"/>
  <sheetViews>
    <sheetView workbookViewId="0">
      <selection activeCell="D40" sqref="D40"/>
    </sheetView>
  </sheetViews>
  <sheetFormatPr defaultRowHeight="14.4" x14ac:dyDescent="0.3"/>
  <cols>
    <col min="2" max="2" width="25.109375" customWidth="1"/>
    <col min="3" max="3" width="17.109375" customWidth="1"/>
    <col min="4" max="4" width="33.33203125" bestFit="1" customWidth="1"/>
    <col min="5" max="5" width="17.5546875" customWidth="1"/>
    <col min="6" max="6" width="9.33203125" customWidth="1"/>
    <col min="7" max="7" width="13" customWidth="1"/>
    <col min="8" max="8" width="21.44140625" customWidth="1"/>
    <col min="11" max="11" width="21.21875" bestFit="1" customWidth="1"/>
    <col min="12" max="12" width="14.33203125" bestFit="1" customWidth="1"/>
    <col min="13" max="14" width="12.77734375" customWidth="1"/>
  </cols>
  <sheetData>
    <row r="1" spans="2:11" ht="15" thickBot="1" x14ac:dyDescent="0.35"/>
    <row r="2" spans="2:11" ht="21" thickTop="1" thickBot="1" x14ac:dyDescent="0.45">
      <c r="B2" s="112" t="s">
        <v>86</v>
      </c>
      <c r="C2" s="134"/>
      <c r="D2" s="134"/>
      <c r="E2" s="134"/>
      <c r="F2" s="134"/>
      <c r="G2" s="135"/>
    </row>
    <row r="3" spans="2:11" ht="15.6" thickTop="1" thickBot="1" x14ac:dyDescent="0.35"/>
    <row r="4" spans="2:11" ht="15" thickTop="1" x14ac:dyDescent="0.3">
      <c r="B4" s="17"/>
      <c r="C4" s="125" t="s">
        <v>70</v>
      </c>
      <c r="D4" s="126"/>
      <c r="E4" s="136" t="s">
        <v>71</v>
      </c>
      <c r="F4" s="137"/>
      <c r="G4" s="138"/>
      <c r="K4" s="18"/>
    </row>
    <row r="5" spans="2:11" x14ac:dyDescent="0.3">
      <c r="B5" s="19" t="s">
        <v>20</v>
      </c>
      <c r="C5" s="20" t="s">
        <v>57</v>
      </c>
      <c r="D5" s="21" t="s">
        <v>40</v>
      </c>
      <c r="E5" s="22" t="s">
        <v>57</v>
      </c>
      <c r="F5" s="139" t="s">
        <v>58</v>
      </c>
      <c r="G5" s="140"/>
      <c r="K5" s="18"/>
    </row>
    <row r="6" spans="2:11" x14ac:dyDescent="0.3">
      <c r="B6" s="23" t="s">
        <v>23</v>
      </c>
      <c r="C6" s="24">
        <v>0.13</v>
      </c>
      <c r="D6" s="25" t="s">
        <v>72</v>
      </c>
      <c r="E6" s="26">
        <f>C6/3</f>
        <v>4.3333333333333335E-2</v>
      </c>
      <c r="F6" s="121">
        <v>3</v>
      </c>
      <c r="G6" s="122"/>
      <c r="K6" s="18"/>
    </row>
    <row r="7" spans="2:11" x14ac:dyDescent="0.3">
      <c r="B7" s="23" t="s">
        <v>68</v>
      </c>
      <c r="C7" s="24">
        <v>0.08</v>
      </c>
      <c r="D7" s="25" t="s">
        <v>73</v>
      </c>
      <c r="E7" s="26">
        <f>C7/3</f>
        <v>2.6666666666666668E-2</v>
      </c>
      <c r="F7" s="121">
        <f>2/3</f>
        <v>0.66666666666666663</v>
      </c>
      <c r="G7" s="122"/>
      <c r="K7" s="18"/>
    </row>
    <row r="8" spans="2:11" x14ac:dyDescent="0.3">
      <c r="B8" s="23" t="s">
        <v>21</v>
      </c>
      <c r="C8" s="24">
        <v>0.155</v>
      </c>
      <c r="D8" s="25" t="s">
        <v>38</v>
      </c>
      <c r="E8" s="26">
        <f>C8/3</f>
        <v>5.1666666666666666E-2</v>
      </c>
      <c r="F8" s="121">
        <v>0.33333333333333331</v>
      </c>
      <c r="G8" s="122"/>
      <c r="K8" s="18"/>
    </row>
    <row r="9" spans="2:11" x14ac:dyDescent="0.3">
      <c r="B9" s="23" t="s">
        <v>25</v>
      </c>
      <c r="C9" s="24">
        <v>0.2</v>
      </c>
      <c r="D9" s="25" t="s">
        <v>47</v>
      </c>
      <c r="E9" s="26">
        <f>C9/3</f>
        <v>6.6666666666666666E-2</v>
      </c>
      <c r="F9" s="130">
        <v>0.33333333333333331</v>
      </c>
      <c r="G9" s="131"/>
      <c r="K9" s="18"/>
    </row>
    <row r="10" spans="2:11" x14ac:dyDescent="0.3">
      <c r="B10" s="23" t="s">
        <v>87</v>
      </c>
      <c r="C10" s="27">
        <f>0.1/3</f>
        <v>3.3333333333333333E-2</v>
      </c>
      <c r="D10" s="28" t="s">
        <v>74</v>
      </c>
      <c r="E10" s="26">
        <f t="shared" ref="E10:E22" si="0">C10/3</f>
        <v>1.1111111111111112E-2</v>
      </c>
      <c r="F10" s="130">
        <v>4.3</v>
      </c>
      <c r="G10" s="131"/>
    </row>
    <row r="11" spans="2:11" x14ac:dyDescent="0.3">
      <c r="B11" s="23" t="s">
        <v>88</v>
      </c>
      <c r="C11" s="27">
        <f>0.1/3</f>
        <v>3.3333333333333333E-2</v>
      </c>
      <c r="D11" s="28" t="s">
        <v>75</v>
      </c>
      <c r="E11" s="26">
        <f t="shared" si="0"/>
        <v>1.1111111111111112E-2</v>
      </c>
      <c r="F11" s="130">
        <f>5.66/3</f>
        <v>1.8866666666666667</v>
      </c>
      <c r="G11" s="131"/>
      <c r="K11" s="29"/>
    </row>
    <row r="12" spans="2:11" ht="13.8" customHeight="1" x14ac:dyDescent="0.3">
      <c r="B12" s="23" t="s">
        <v>24</v>
      </c>
      <c r="C12" s="30">
        <v>0.1</v>
      </c>
      <c r="D12" s="28" t="s">
        <v>76</v>
      </c>
      <c r="E12" s="26">
        <f t="shared" si="0"/>
        <v>3.3333333333333333E-2</v>
      </c>
      <c r="F12" s="130">
        <f>14/3</f>
        <v>4.666666666666667</v>
      </c>
      <c r="G12" s="131"/>
    </row>
    <row r="13" spans="2:11" x14ac:dyDescent="0.3">
      <c r="B13" s="23" t="s">
        <v>62</v>
      </c>
      <c r="C13" s="27">
        <f>0.1</f>
        <v>0.1</v>
      </c>
      <c r="D13" s="28" t="s">
        <v>111</v>
      </c>
      <c r="E13" s="26">
        <f t="shared" si="0"/>
        <v>3.3333333333333333E-2</v>
      </c>
      <c r="F13" s="130">
        <f>25/3</f>
        <v>8.3333333333333339</v>
      </c>
      <c r="G13" s="131"/>
    </row>
    <row r="14" spans="2:11" x14ac:dyDescent="0.3">
      <c r="B14" s="23" t="s">
        <v>65</v>
      </c>
      <c r="C14" s="30">
        <v>0.15</v>
      </c>
      <c r="D14" s="28" t="s">
        <v>77</v>
      </c>
      <c r="E14" s="26">
        <f>C14/3</f>
        <v>4.9999999999999996E-2</v>
      </c>
      <c r="F14" s="130">
        <v>3.3</v>
      </c>
      <c r="G14" s="131"/>
    </row>
    <row r="15" spans="2:11" x14ac:dyDescent="0.3">
      <c r="B15" s="23" t="s">
        <v>34</v>
      </c>
      <c r="C15" s="24">
        <v>0.09</v>
      </c>
      <c r="D15" s="25" t="s">
        <v>48</v>
      </c>
      <c r="E15" s="26">
        <f t="shared" si="0"/>
        <v>0.03</v>
      </c>
      <c r="F15" s="130">
        <v>0.33333333333333298</v>
      </c>
      <c r="G15" s="131"/>
    </row>
    <row r="16" spans="2:11" x14ac:dyDescent="0.3">
      <c r="B16" s="23" t="s">
        <v>35</v>
      </c>
      <c r="C16" s="24">
        <v>0.18</v>
      </c>
      <c r="D16" s="25" t="s">
        <v>45</v>
      </c>
      <c r="E16" s="26">
        <f t="shared" si="0"/>
        <v>0.06</v>
      </c>
      <c r="F16" s="130">
        <v>0.66666666666666696</v>
      </c>
      <c r="G16" s="131"/>
    </row>
    <row r="17" spans="2:13" x14ac:dyDescent="0.3">
      <c r="B17" s="23" t="s">
        <v>26</v>
      </c>
      <c r="C17" s="24">
        <v>0.15</v>
      </c>
      <c r="D17" s="25" t="s">
        <v>78</v>
      </c>
      <c r="E17" s="26">
        <f t="shared" si="0"/>
        <v>4.9999999999999996E-2</v>
      </c>
      <c r="F17" s="130">
        <v>0.17</v>
      </c>
      <c r="G17" s="131"/>
    </row>
    <row r="18" spans="2:13" x14ac:dyDescent="0.3">
      <c r="B18" s="23" t="s">
        <v>69</v>
      </c>
      <c r="C18" s="24">
        <v>0.18</v>
      </c>
      <c r="D18" s="25" t="s">
        <v>79</v>
      </c>
      <c r="E18" s="26">
        <f>C18/3</f>
        <v>0.06</v>
      </c>
      <c r="F18" s="132">
        <f>(1/4)/3</f>
        <v>8.3333333333333329E-2</v>
      </c>
      <c r="G18" s="133"/>
    </row>
    <row r="19" spans="2:13" x14ac:dyDescent="0.3">
      <c r="B19" s="23" t="s">
        <v>27</v>
      </c>
      <c r="C19" s="24">
        <v>0.11</v>
      </c>
      <c r="D19" s="25" t="s">
        <v>46</v>
      </c>
      <c r="E19" s="26">
        <f t="shared" si="0"/>
        <v>3.6666666666666667E-2</v>
      </c>
      <c r="F19" s="121">
        <v>0.33333333333333331</v>
      </c>
      <c r="G19" s="122"/>
    </row>
    <row r="20" spans="2:13" x14ac:dyDescent="0.3">
      <c r="B20" s="23" t="s">
        <v>22</v>
      </c>
      <c r="C20" s="24">
        <v>0.17</v>
      </c>
      <c r="D20" s="25" t="s">
        <v>39</v>
      </c>
      <c r="E20" s="26">
        <f t="shared" si="0"/>
        <v>5.6666666666666671E-2</v>
      </c>
      <c r="F20" s="121">
        <v>0.33333333333333331</v>
      </c>
      <c r="G20" s="122"/>
    </row>
    <row r="21" spans="2:13" x14ac:dyDescent="0.3">
      <c r="B21" s="23" t="s">
        <v>66</v>
      </c>
      <c r="C21" s="24">
        <v>0.14000000000000001</v>
      </c>
      <c r="D21" s="25" t="s">
        <v>80</v>
      </c>
      <c r="E21" s="26">
        <f>C21/3</f>
        <v>4.6666666666666669E-2</v>
      </c>
      <c r="F21" s="121">
        <v>0.33333333333333331</v>
      </c>
      <c r="G21" s="122"/>
    </row>
    <row r="22" spans="2:13" ht="15" thickBot="1" x14ac:dyDescent="0.35">
      <c r="B22" s="23" t="s">
        <v>36</v>
      </c>
      <c r="C22" s="24">
        <v>0.20499999999999999</v>
      </c>
      <c r="D22" s="25" t="s">
        <v>44</v>
      </c>
      <c r="E22" s="31">
        <f t="shared" si="0"/>
        <v>6.8333333333333329E-2</v>
      </c>
      <c r="F22" s="123">
        <v>0.33333333333333331</v>
      </c>
      <c r="G22" s="124"/>
    </row>
    <row r="23" spans="2:13" ht="15.6" thickTop="1" thickBot="1" x14ac:dyDescent="0.35">
      <c r="B23" s="32"/>
      <c r="C23" s="33"/>
      <c r="D23" s="34"/>
      <c r="E23" s="35"/>
      <c r="F23" s="35"/>
      <c r="G23" s="36"/>
    </row>
    <row r="24" spans="2:13" ht="15" thickTop="1" x14ac:dyDescent="0.3">
      <c r="B24" s="37"/>
      <c r="C24" s="125" t="s">
        <v>70</v>
      </c>
      <c r="D24" s="126"/>
      <c r="E24" s="127" t="s">
        <v>71</v>
      </c>
      <c r="F24" s="128"/>
      <c r="G24" s="129"/>
    </row>
    <row r="25" spans="2:13" x14ac:dyDescent="0.3">
      <c r="B25" s="38" t="s">
        <v>49</v>
      </c>
      <c r="C25" s="20" t="s">
        <v>57</v>
      </c>
      <c r="D25" s="39" t="s">
        <v>40</v>
      </c>
      <c r="E25" s="40" t="s">
        <v>57</v>
      </c>
      <c r="F25" s="20" t="s">
        <v>58</v>
      </c>
      <c r="G25" s="47" t="s">
        <v>59</v>
      </c>
    </row>
    <row r="26" spans="2:13" x14ac:dyDescent="0.3">
      <c r="B26" s="23" t="s">
        <v>31</v>
      </c>
      <c r="C26" s="24">
        <v>0.17</v>
      </c>
      <c r="D26" s="25" t="s">
        <v>42</v>
      </c>
      <c r="E26" s="41">
        <f>C26/3</f>
        <v>5.6666666666666671E-2</v>
      </c>
      <c r="F26" s="42">
        <f>(1/6)/3</f>
        <v>5.5555555555555552E-2</v>
      </c>
      <c r="G26" s="43" t="s">
        <v>81</v>
      </c>
    </row>
    <row r="27" spans="2:13" x14ac:dyDescent="0.3">
      <c r="B27" s="23" t="s">
        <v>28</v>
      </c>
      <c r="C27" s="24">
        <v>0.12</v>
      </c>
      <c r="D27" s="25" t="s">
        <v>43</v>
      </c>
      <c r="E27" s="41">
        <f t="shared" ref="E27:E31" si="1">C27/3</f>
        <v>0.04</v>
      </c>
      <c r="F27" s="42">
        <f>10/3</f>
        <v>3.3333333333333335</v>
      </c>
      <c r="G27" s="43" t="s">
        <v>81</v>
      </c>
    </row>
    <row r="28" spans="2:13" x14ac:dyDescent="0.3">
      <c r="B28" s="23" t="s">
        <v>30</v>
      </c>
      <c r="C28" s="24">
        <v>0.1</v>
      </c>
      <c r="D28" s="25" t="s">
        <v>112</v>
      </c>
      <c r="E28" s="41">
        <f>C28/3</f>
        <v>3.3333333333333333E-2</v>
      </c>
      <c r="F28" s="42">
        <f>0.33/3</f>
        <v>0.11</v>
      </c>
      <c r="G28" s="43" t="s">
        <v>81</v>
      </c>
    </row>
    <row r="29" spans="2:13" x14ac:dyDescent="0.3">
      <c r="B29" s="23" t="s">
        <v>32</v>
      </c>
      <c r="C29" s="24">
        <v>9.2999999999999999E-2</v>
      </c>
      <c r="D29" s="25" t="s">
        <v>41</v>
      </c>
      <c r="E29" s="41">
        <f t="shared" si="1"/>
        <v>3.1E-2</v>
      </c>
      <c r="F29" s="42">
        <f>0.5/3</f>
        <v>0.16666666666666666</v>
      </c>
      <c r="G29" s="43" t="s">
        <v>81</v>
      </c>
    </row>
    <row r="30" spans="2:13" x14ac:dyDescent="0.3">
      <c r="B30" s="23" t="s">
        <v>33</v>
      </c>
      <c r="C30" s="24">
        <v>3.5999999999999997E-2</v>
      </c>
      <c r="D30" s="25" t="s">
        <v>53</v>
      </c>
      <c r="E30" s="41">
        <f>C30/3</f>
        <v>1.1999999999999999E-2</v>
      </c>
      <c r="F30" s="42">
        <v>2</v>
      </c>
      <c r="G30" s="43">
        <f>1/6</f>
        <v>0.16666666666666666</v>
      </c>
    </row>
    <row r="31" spans="2:13" ht="15" thickBot="1" x14ac:dyDescent="0.35">
      <c r="B31" s="23" t="s">
        <v>29</v>
      </c>
      <c r="C31" s="24">
        <v>0.2</v>
      </c>
      <c r="D31" s="25" t="s">
        <v>82</v>
      </c>
      <c r="E31" s="44">
        <f t="shared" si="1"/>
        <v>6.6666666666666666E-2</v>
      </c>
      <c r="F31" s="45">
        <f>2/3</f>
        <v>0.66666666666666663</v>
      </c>
      <c r="G31" s="46" t="s">
        <v>81</v>
      </c>
    </row>
    <row r="32" spans="2:13" ht="15" thickTop="1" x14ac:dyDescent="0.3">
      <c r="M32" s="29"/>
    </row>
    <row r="33" spans="4:4" x14ac:dyDescent="0.3">
      <c r="D33" s="56" t="s">
        <v>89</v>
      </c>
    </row>
  </sheetData>
  <mergeCells count="23">
    <mergeCell ref="F7:G7"/>
    <mergeCell ref="B2:G2"/>
    <mergeCell ref="C4:D4"/>
    <mergeCell ref="E4:G4"/>
    <mergeCell ref="F5:G5"/>
    <mergeCell ref="F6:G6"/>
    <mergeCell ref="F19:G19"/>
    <mergeCell ref="F8:G8"/>
    <mergeCell ref="F9:G9"/>
    <mergeCell ref="F10:G10"/>
    <mergeCell ref="F11:G11"/>
    <mergeCell ref="F12:G12"/>
    <mergeCell ref="F13:G13"/>
    <mergeCell ref="F14:G14"/>
    <mergeCell ref="F15:G15"/>
    <mergeCell ref="F16:G16"/>
    <mergeCell ref="F17:G17"/>
    <mergeCell ref="F18:G18"/>
    <mergeCell ref="F20:G20"/>
    <mergeCell ref="F21:G21"/>
    <mergeCell ref="F22:G22"/>
    <mergeCell ref="C24:D24"/>
    <mergeCell ref="E24:G24"/>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4</vt:i4>
      </vt:variant>
    </vt:vector>
  </HeadingPairs>
  <TitlesOfParts>
    <vt:vector size="8" baseType="lpstr">
      <vt:lpstr>Wie wil meewerken</vt:lpstr>
      <vt:lpstr>Schema</vt:lpstr>
      <vt:lpstr>Fruit- en Groentekalender</vt:lpstr>
      <vt:lpstr>Portiegroottes</vt:lpstr>
      <vt:lpstr>'Fruit- en Groentekalender'!Afdrukbereik</vt:lpstr>
      <vt:lpstr>Portiegroottes!Afdrukbereik</vt:lpstr>
      <vt:lpstr>Schema!Afdrukbereik</vt:lpstr>
      <vt:lpstr>'Wie wil meewerken'!Afdrukbereik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Vandeweghe</dc:creator>
  <cp:lastModifiedBy>Laura Vandeweghe</cp:lastModifiedBy>
  <cp:lastPrinted>2019-09-09T06:29:17Z</cp:lastPrinted>
  <dcterms:created xsi:type="dcterms:W3CDTF">2018-09-10T14:47:25Z</dcterms:created>
  <dcterms:modified xsi:type="dcterms:W3CDTF">2020-08-14T08:58:16Z</dcterms:modified>
</cp:coreProperties>
</file>